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xr:revisionPtr revIDLastSave="0" documentId="13_ncr:1_{32308396-48B4-478E-8FF3-761D5611363E}" xr6:coauthVersionLast="47" xr6:coauthVersionMax="47" xr10:uidLastSave="{00000000-0000-0000-0000-000000000000}"/>
  <bookViews>
    <workbookView xWindow="-110" yWindow="-110" windowWidth="19420" windowHeight="11500" xr2:uid="{00000000-000D-0000-FFFF-FFFF00000000}"/>
  </bookViews>
  <sheets>
    <sheet name="About this calendar" sheetId="1" r:id="rId1"/>
    <sheet name="Previous published VoC" sheetId="2" r:id="rId2"/>
    <sheet name="Upcoming VoC" sheetId="5" r:id="rId3"/>
  </sheets>
  <definedNames>
    <definedName name="_xlnm._FilterDatabase" localSheetId="2">'Upcoming VoC'!$A$4:$F$4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69" i="2" l="1"/>
  <c r="F168" i="2"/>
  <c r="F167" i="2"/>
  <c r="F166" i="2" l="1"/>
  <c r="F165" i="2"/>
  <c r="C164" i="2" l="1"/>
  <c r="C138" i="2" l="1"/>
  <c r="D138" i="2"/>
  <c r="C139" i="2"/>
  <c r="D139" i="2"/>
  <c r="C140" i="2"/>
  <c r="D140" i="2"/>
  <c r="C141" i="2"/>
  <c r="D141" i="2"/>
  <c r="C142" i="2"/>
  <c r="D142" i="2"/>
  <c r="C143" i="2"/>
  <c r="D143" i="2"/>
  <c r="C144" i="2"/>
  <c r="D144" i="2"/>
  <c r="C145" i="2"/>
  <c r="D145" i="2"/>
  <c r="C146" i="2"/>
  <c r="D146" i="2"/>
  <c r="C147" i="2"/>
  <c r="D147" i="2"/>
  <c r="C148" i="2"/>
  <c r="D148" i="2"/>
  <c r="C149" i="2"/>
  <c r="D149" i="2"/>
  <c r="C128" i="2" l="1"/>
  <c r="D128" i="2"/>
  <c r="C129" i="2"/>
  <c r="D129" i="2"/>
  <c r="C130" i="2"/>
  <c r="D130" i="2"/>
  <c r="C131" i="2"/>
  <c r="D131" i="2"/>
  <c r="C132" i="2"/>
  <c r="D132" i="2"/>
  <c r="C133" i="2"/>
  <c r="D133" i="2"/>
  <c r="C134" i="2"/>
  <c r="D134" i="2"/>
  <c r="C135" i="2"/>
  <c r="D135" i="2"/>
  <c r="C136" i="2"/>
  <c r="D136" i="2"/>
  <c r="C137" i="2"/>
  <c r="D137" i="2"/>
  <c r="F109" i="2" l="1"/>
  <c r="C117" i="2"/>
  <c r="D117" i="2"/>
  <c r="C118" i="2"/>
  <c r="D118" i="2"/>
  <c r="C119" i="2"/>
  <c r="D119" i="2"/>
  <c r="C120" i="2"/>
  <c r="D120" i="2"/>
  <c r="C121" i="2"/>
  <c r="D121" i="2"/>
  <c r="C122" i="2"/>
  <c r="D122" i="2"/>
  <c r="C123" i="2"/>
  <c r="D123" i="2"/>
  <c r="C124" i="2"/>
  <c r="D124" i="2"/>
  <c r="C125" i="2"/>
  <c r="D125" i="2"/>
  <c r="C126" i="2"/>
  <c r="D126" i="2"/>
  <c r="C127" i="2"/>
  <c r="D127" i="2"/>
  <c r="F116" i="2" l="1"/>
  <c r="F115" i="2"/>
  <c r="F114" i="2"/>
  <c r="F113" i="2"/>
  <c r="F111" i="2"/>
  <c r="F108" i="2" l="1"/>
  <c r="F96" i="2" l="1"/>
  <c r="F107" i="2" l="1"/>
  <c r="F106" i="2"/>
  <c r="F105" i="2"/>
  <c r="F104" i="2"/>
  <c r="F103" i="2" l="1"/>
  <c r="F102" i="2"/>
  <c r="F101" i="2"/>
  <c r="F100" i="2"/>
  <c r="F99" i="2"/>
  <c r="F98" i="2"/>
  <c r="F97" i="2"/>
  <c r="F95" i="2"/>
  <c r="F94" i="2"/>
  <c r="F93" i="2"/>
  <c r="F92" i="2"/>
  <c r="F91" i="2" l="1"/>
  <c r="F90" i="2"/>
  <c r="F89" i="2"/>
  <c r="F88" i="2"/>
  <c r="F87" i="2"/>
  <c r="F86" i="2"/>
  <c r="F84" i="2"/>
  <c r="F81" i="2"/>
  <c r="F80" i="2"/>
  <c r="F79" i="2"/>
  <c r="F78" i="2"/>
  <c r="F77" i="2"/>
  <c r="F75" i="2"/>
  <c r="F74" i="2"/>
  <c r="F73" i="2"/>
  <c r="F71" i="2"/>
  <c r="F70" i="2"/>
  <c r="F69" i="2"/>
  <c r="F67" i="2"/>
  <c r="F66" i="2"/>
  <c r="F65" i="2"/>
  <c r="F64" i="2"/>
  <c r="F62" i="2"/>
  <c r="F61" i="2"/>
  <c r="F60" i="2"/>
  <c r="F59" i="2"/>
  <c r="F56" i="2"/>
  <c r="F55" i="2"/>
  <c r="F54" i="2"/>
  <c r="F53" i="2"/>
  <c r="F52" i="2"/>
  <c r="F51" i="2"/>
  <c r="F50" i="2"/>
  <c r="F49" i="2"/>
  <c r="F48" i="2"/>
  <c r="F47" i="2"/>
  <c r="F46" i="2"/>
  <c r="F42" i="2"/>
  <c r="F41" i="2"/>
  <c r="F40" i="2"/>
  <c r="F39" i="2"/>
  <c r="F38" i="2"/>
  <c r="F35" i="2"/>
  <c r="F34" i="2"/>
  <c r="F33" i="2"/>
  <c r="F32" i="2"/>
  <c r="F31" i="2"/>
  <c r="F30" i="2"/>
  <c r="F29" i="2"/>
  <c r="F27" i="2"/>
  <c r="F26" i="2"/>
  <c r="F25" i="2"/>
  <c r="F24" i="2"/>
  <c r="F23" i="2"/>
  <c r="F22" i="2"/>
  <c r="F20" i="2"/>
  <c r="F19" i="2"/>
  <c r="F18" i="2"/>
  <c r="F17" i="2"/>
  <c r="F16" i="2"/>
  <c r="F15" i="2"/>
  <c r="F14" i="2"/>
  <c r="F13" i="2"/>
  <c r="F12" i="2"/>
  <c r="F11" i="2"/>
  <c r="F10" i="2"/>
  <c r="F9" i="2"/>
  <c r="F8" i="2"/>
  <c r="F7" i="2"/>
  <c r="F6" i="2"/>
</calcChain>
</file>

<file path=xl/sharedStrings.xml><?xml version="1.0" encoding="utf-8"?>
<sst xmlns="http://schemas.openxmlformats.org/spreadsheetml/2006/main" count="1594" uniqueCount="435">
  <si>
    <t>About this Calendar</t>
  </si>
  <si>
    <t>Please read our full Methodology.</t>
  </si>
  <si>
    <t>What is Gartner Peer Insights Voice of the Customer?</t>
  </si>
  <si>
    <t>Last Updated On</t>
  </si>
  <si>
    <r>
      <rPr>
        <sz val="11"/>
        <color theme="1"/>
        <rFont val="Calibri"/>
        <family val="2"/>
      </rPr>
      <t>Note:</t>
    </r>
    <r>
      <rPr>
        <sz val="11"/>
        <color theme="1"/>
        <rFont val="Calibri"/>
        <family val="2"/>
        <scheme val="minor"/>
      </rPr>
      <t xml:space="preserve"> Markets where Customer Choice landing pages were announced but corresponding Voice of the Customer document was not published are marked as N/A in 'Link to VoC Release'</t>
    </r>
  </si>
  <si>
    <t>Sorted by VoC Publication Month</t>
  </si>
  <si>
    <t>Market Name</t>
  </si>
  <si>
    <t>VoC Publication Release (Mon, YYYY)</t>
  </si>
  <si>
    <t>Review Eligibility Start Date</t>
  </si>
  <si>
    <t>VoC Dashboard Live</t>
  </si>
  <si>
    <t>Review Eligibility End Date</t>
  </si>
  <si>
    <t>Link to VoC Release</t>
  </si>
  <si>
    <t>Meeting Solutions</t>
  </si>
  <si>
    <t>Analytics and Business Intelligence Platforms</t>
  </si>
  <si>
    <t>Enterprise Network Firewalls</t>
  </si>
  <si>
    <t>Security Awareness Computer-Based Training</t>
  </si>
  <si>
    <t>Operational Database Management Systems</t>
  </si>
  <si>
    <t>Data Management Solutions for Analytics</t>
  </si>
  <si>
    <t>Security Information and Event Management</t>
  </si>
  <si>
    <t>Application Performance Monitoring Suites</t>
  </si>
  <si>
    <t>Software Asset Management Tools Market</t>
  </si>
  <si>
    <t>CRM Customer Engagement Center</t>
  </si>
  <si>
    <t>Project Portfolio Management, Worldwide</t>
  </si>
  <si>
    <t>Unified Threat Management</t>
  </si>
  <si>
    <t>Cloud Infrastructure as a Service</t>
  </si>
  <si>
    <t>Access Management</t>
  </si>
  <si>
    <t>Enterprise High-Productivity Application Platform as a Service</t>
  </si>
  <si>
    <t>Warehouse Management</t>
  </si>
  <si>
    <t>N/A</t>
  </si>
  <si>
    <t>Content Collaboration Platforms (formerly EFSS)</t>
  </si>
  <si>
    <t>Data Center Networking</t>
  </si>
  <si>
    <t>Mobile App Development Platforms</t>
  </si>
  <si>
    <t>Unified Communications</t>
  </si>
  <si>
    <t>Sales Force Automation</t>
  </si>
  <si>
    <t>Unified Endpoint Management Tools</t>
  </si>
  <si>
    <t>Web Content Management</t>
  </si>
  <si>
    <t>Data Integration Tools</t>
  </si>
  <si>
    <t>Wired and Wireless LAN Access Infrastructure</t>
  </si>
  <si>
    <t>Solid-State Arrays</t>
  </si>
  <si>
    <t>Strategic Sourcing Application Suites</t>
  </si>
  <si>
    <t>IT Service Management Tools</t>
  </si>
  <si>
    <t>Cloud HCM Suites for Midmarket and Large Enterprises</t>
  </si>
  <si>
    <t>Endpoint Protection Platforms</t>
  </si>
  <si>
    <t>Data Science and Machine Learning Platforms</t>
  </si>
  <si>
    <t>CRM Lead Management</t>
  </si>
  <si>
    <t>Unified Communications as a Service</t>
  </si>
  <si>
    <t>Web Application Firewalls</t>
  </si>
  <si>
    <t>Talent Management Suites</t>
  </si>
  <si>
    <t>Application Release Automation</t>
  </si>
  <si>
    <t>Enterprise Data Loss Prevention</t>
  </si>
  <si>
    <t>Traditional Enterprise Reporting Platforms</t>
  </si>
  <si>
    <t>Software Asset Management Tools</t>
  </si>
  <si>
    <t>Multichannel Marketing Hubs</t>
  </si>
  <si>
    <t>Content Services Platforms (formerly Enterprise Content Management)</t>
  </si>
  <si>
    <t>Endpoint Detection and Response Solutions</t>
  </si>
  <si>
    <t>Cloud Access Security Brokers</t>
  </si>
  <si>
    <t>Distributed File Systems and Object Storage</t>
  </si>
  <si>
    <t>Secure Web Gateways</t>
  </si>
  <si>
    <t>Enterprise Architecture Tools</t>
  </si>
  <si>
    <t>Client Management Tools</t>
  </si>
  <si>
    <t>Enterprise Integration Platform as a Service</t>
  </si>
  <si>
    <t>General-Purpose Disk Arrays</t>
  </si>
  <si>
    <t>Enterprise Asset Management Software</t>
  </si>
  <si>
    <t>Procure-to-Pay Suites</t>
  </si>
  <si>
    <t>Warehouse Management Systems</t>
  </si>
  <si>
    <t>Software Test Automation</t>
  </si>
  <si>
    <t>Enterprise Business Process Analysis</t>
  </si>
  <si>
    <t>Privileged Access Management Solutions</t>
  </si>
  <si>
    <t>Master Data Management Solutions</t>
  </si>
  <si>
    <t>Vulnerability Assessment</t>
  </si>
  <si>
    <t>Hyperconverged Infrastructure</t>
  </si>
  <si>
    <t>Cloud Financial Planning and Analysis Solutions</t>
  </si>
  <si>
    <t>Managed M2M Services, Worldwide</t>
  </si>
  <si>
    <t>Digital Commerce</t>
  </si>
  <si>
    <t>IT Infrastructure Monitoring Tools</t>
  </si>
  <si>
    <t>Web and Mobile App Analytics</t>
  </si>
  <si>
    <t>Workforce Engagement Management</t>
  </si>
  <si>
    <t>Network Services, Global</t>
  </si>
  <si>
    <t>Network Performance Monitoring and Diagnostics</t>
  </si>
  <si>
    <t>Data Quality Tools</t>
  </si>
  <si>
    <t>Application Performance Monitoring</t>
  </si>
  <si>
    <t>Application Security Testing</t>
  </si>
  <si>
    <t>Enterprise Agile Planning Tools</t>
  </si>
  <si>
    <t>Robotic Process Automation</t>
  </si>
  <si>
    <t>Supply Chain Analytics Technology</t>
  </si>
  <si>
    <t>Server Virtualization</t>
  </si>
  <si>
    <t>Data Preparation Tools</t>
  </si>
  <si>
    <t>Project and Portfolio Management</t>
  </si>
  <si>
    <t>Global Enterprise Mobile Services</t>
  </si>
  <si>
    <t>Corporate Learning</t>
  </si>
  <si>
    <t>Email Security</t>
  </si>
  <si>
    <t>CDN Services</t>
  </si>
  <si>
    <t>Industrial IoT Platforms</t>
  </si>
  <si>
    <t>Mobile Marketing Platforms</t>
  </si>
  <si>
    <t>Disaster Recovery as a Service</t>
  </si>
  <si>
    <t>Multiexperience Development Platforms</t>
  </si>
  <si>
    <t>Integrated Risk Management</t>
  </si>
  <si>
    <t>Unified Communications as a Service, Worldwide</t>
  </si>
  <si>
    <t>Data Intelligence Solutions for Sales</t>
  </si>
  <si>
    <t>Event Stream Processing</t>
  </si>
  <si>
    <t>Enterprise Low-code Application Platform</t>
  </si>
  <si>
    <t>Insight Engines</t>
  </si>
  <si>
    <t>Cloud HCM suites for 1000+ Employees</t>
  </si>
  <si>
    <t>Ad Tech</t>
  </si>
  <si>
    <t>Network Firewalls</t>
  </si>
  <si>
    <t>Primary Storage</t>
  </si>
  <si>
    <t>Application Release Orchestration</t>
  </si>
  <si>
    <t>Cloud Financial Close Solutions</t>
  </si>
  <si>
    <t>Configure, Price and Quote Application Suites</t>
  </si>
  <si>
    <t>Content Services Platforms</t>
  </si>
  <si>
    <t>Data Center Backup and Recovery Solutions</t>
  </si>
  <si>
    <t>Full Life cycle API Management</t>
  </si>
  <si>
    <t>Identity Governance and Administration</t>
  </si>
  <si>
    <t>Quality Management System Software</t>
  </si>
  <si>
    <t>Social Marketing Management</t>
  </si>
  <si>
    <t>WAN Edge Infrastructure</t>
  </si>
  <si>
    <t>1st week of January'20</t>
  </si>
  <si>
    <t>Enterprise Information Archiving</t>
  </si>
  <si>
    <t>Metadata Management Solutions</t>
  </si>
  <si>
    <t>IT Vendor Risk Management Tools</t>
  </si>
  <si>
    <t>Manufacturing Execution Systems</t>
  </si>
  <si>
    <t>Service-Centric Cloud ERP Solutions</t>
  </si>
  <si>
    <t>Data Masking</t>
  </si>
  <si>
    <t>1st week of February'20</t>
  </si>
  <si>
    <t>Customer Communications Management</t>
  </si>
  <si>
    <t>1st week of February</t>
  </si>
  <si>
    <t>Digital Experience Platforms</t>
  </si>
  <si>
    <t>1st week of March</t>
  </si>
  <si>
    <t>Indoor Location Services, Global</t>
  </si>
  <si>
    <t>1st week of April</t>
  </si>
  <si>
    <t>Jul, 2020</t>
  </si>
  <si>
    <t>File Analysis Software</t>
  </si>
  <si>
    <t>Email Marketing</t>
  </si>
  <si>
    <t>Sep, 2020</t>
  </si>
  <si>
    <t>1st week of May</t>
  </si>
  <si>
    <t>Content Marketing Platforms</t>
  </si>
  <si>
    <t>Sales Performance Management</t>
  </si>
  <si>
    <t>Data and Analytics Service Providers</t>
  </si>
  <si>
    <t>Oct, 2020</t>
  </si>
  <si>
    <t>1st week of June</t>
  </si>
  <si>
    <t>Network Access Control</t>
  </si>
  <si>
    <t>1st week of July</t>
  </si>
  <si>
    <t>Content Collaboration Tools</t>
  </si>
  <si>
    <t>Data Center and Cloud Networking (formerly "Data Center Networking")</t>
  </si>
  <si>
    <t>Nov, 2020</t>
  </si>
  <si>
    <t>1st week of August</t>
  </si>
  <si>
    <t>Global CDN (formerly "CDN Services")</t>
  </si>
  <si>
    <t>Managed Print Services in the Digital Workplace</t>
  </si>
  <si>
    <t>Cloud ERP for Product-Centric Midsize Enterprises</t>
  </si>
  <si>
    <t>Dec, 2020</t>
  </si>
  <si>
    <t>Cloud Core Financial Management Suites for Midsize, Large and Global Enterprises</t>
  </si>
  <si>
    <t>1st week of September</t>
  </si>
  <si>
    <t>Robotic Process Automation Software</t>
  </si>
  <si>
    <t>Jan, 2021</t>
  </si>
  <si>
    <t>1st week of October'20</t>
  </si>
  <si>
    <t>Unified Endpoint Management (former "Unified Endpoint Management Tools")</t>
  </si>
  <si>
    <t>Privileged Access Management</t>
  </si>
  <si>
    <t>Feb, 2021</t>
  </si>
  <si>
    <t>1st week of November'20</t>
  </si>
  <si>
    <t>Product Management and Roadmapping Tools</t>
  </si>
  <si>
    <t>Enterprise Low-Code Application Platforms</t>
  </si>
  <si>
    <t>Mar, 2021</t>
  </si>
  <si>
    <t>1st week of December'20</t>
  </si>
  <si>
    <t xml:space="preserve">IT Service Management Tools </t>
  </si>
  <si>
    <t>Apr, 2021</t>
  </si>
  <si>
    <t>1st week of January'21</t>
  </si>
  <si>
    <t>Cloud HCM Suites for 1,000+ Employee Enterprises</t>
  </si>
  <si>
    <t>May, 2021</t>
  </si>
  <si>
    <t>1st week of February'21</t>
  </si>
  <si>
    <t>Hyperconverged Infrastructure Software</t>
  </si>
  <si>
    <t>Primary Storage Arrays</t>
  </si>
  <si>
    <t>Jun, 2021</t>
  </si>
  <si>
    <t>1st week of March'21</t>
  </si>
  <si>
    <t>Jul, 2021</t>
  </si>
  <si>
    <t>1st week of Apr'21</t>
  </si>
  <si>
    <t>Aug,2021</t>
  </si>
  <si>
    <t>1st week of May'21</t>
  </si>
  <si>
    <t>Sep, 2021</t>
  </si>
  <si>
    <t>1st week of June'21</t>
  </si>
  <si>
    <t>Managed Mobility Services, Global</t>
  </si>
  <si>
    <t>Oct, 2021</t>
  </si>
  <si>
    <t>1st Week of July'21</t>
  </si>
  <si>
    <t>Real-Time Transportation Visibility Platforms</t>
  </si>
  <si>
    <t>Nov, 2021</t>
  </si>
  <si>
    <t>1st week of August'21</t>
  </si>
  <si>
    <t>Managed Print Services in the Distributed Workplace</t>
  </si>
  <si>
    <t>Dec, 2021</t>
  </si>
  <si>
    <t>1st week of September'21</t>
  </si>
  <si>
    <t>Jan, 2022</t>
  </si>
  <si>
    <t>1st week of October'21</t>
  </si>
  <si>
    <t>B2B Marketing Automation Platforms</t>
  </si>
  <si>
    <t>Feb, 2022</t>
  </si>
  <si>
    <t>1st week of November'21</t>
  </si>
  <si>
    <t>Mar, 2022</t>
  </si>
  <si>
    <t>Web Application and API Protection</t>
  </si>
  <si>
    <t>1st week of December'21</t>
  </si>
  <si>
    <t>April, 2022</t>
  </si>
  <si>
    <t>1st week of January'22</t>
  </si>
  <si>
    <t>Global CDN</t>
  </si>
  <si>
    <t>Cloud Database Management Systems</t>
  </si>
  <si>
    <t>May, 2022</t>
  </si>
  <si>
    <t>1st week of February'22</t>
  </si>
  <si>
    <t>Enterprise Wired and Wireless LAN infrastructure</t>
  </si>
  <si>
    <t>Jun, 2022</t>
  </si>
  <si>
    <t>1st week of March'22</t>
  </si>
  <si>
    <t>Managed IoT Connectivity Services, Worldwide</t>
  </si>
  <si>
    <t>Jul, 2022</t>
  </si>
  <si>
    <t>1st week of April'22</t>
  </si>
  <si>
    <t>Sorted by tentative VoC Publication Month</t>
  </si>
  <si>
    <t>Updates from previous month</t>
  </si>
  <si>
    <t>Tentative VoC Publication Month</t>
  </si>
  <si>
    <t>Freeze Period Start*</t>
  </si>
  <si>
    <t>Security Service Edge</t>
  </si>
  <si>
    <t>Aug, 2022</t>
  </si>
  <si>
    <t>1st week of May22</t>
  </si>
  <si>
    <t>Transportation Management Systems</t>
  </si>
  <si>
    <t>Sep, 2022</t>
  </si>
  <si>
    <t>Supply Chain Planning Solutions</t>
  </si>
  <si>
    <t>1st Week of August'22</t>
  </si>
  <si>
    <t>Dec, 2022</t>
  </si>
  <si>
    <t>1st Week of September'22</t>
  </si>
  <si>
    <t>Electronic Signature</t>
  </si>
  <si>
    <t>Enterprise Backup and Recovery Software Solutions</t>
  </si>
  <si>
    <t>Personalization Engines</t>
  </si>
  <si>
    <t>Jan, 2023</t>
  </si>
  <si>
    <t>1st Week of October'22</t>
  </si>
  <si>
    <t>Cloud Infrastructure and Platform Services</t>
  </si>
  <si>
    <t>Contact Center as a Service</t>
  </si>
  <si>
    <t>Cloud ERP for Product-Centric Enterprises</t>
  </si>
  <si>
    <t>Cloud Web Application and API Protection</t>
  </si>
  <si>
    <t>Feb, 2023</t>
  </si>
  <si>
    <t>1st Week of November'22</t>
  </si>
  <si>
    <t>Financial Planning Software</t>
  </si>
  <si>
    <t>Mar, 2023</t>
  </si>
  <si>
    <t>1st Week of December'22</t>
  </si>
  <si>
    <t>Contract Life Cycle Management</t>
  </si>
  <si>
    <t>Oct,2022</t>
  </si>
  <si>
    <t>1st week of June'22</t>
  </si>
  <si>
    <t>Application Performance Monitoring and Observability</t>
  </si>
  <si>
    <t>1st week of July'22</t>
  </si>
  <si>
    <t>IT Service Management Platforms</t>
  </si>
  <si>
    <t>Apr, 2023</t>
  </si>
  <si>
    <t>1st Week of January'23</t>
  </si>
  <si>
    <t>Nov,2022</t>
  </si>
  <si>
    <t>Dec,2022</t>
  </si>
  <si>
    <t>Procure to Pay Suites</t>
  </si>
  <si>
    <t>Full Life Cycle API Management</t>
  </si>
  <si>
    <t>May, 2023</t>
  </si>
  <si>
    <t>1st Week of February'23</t>
  </si>
  <si>
    <t xml:space="preserve">SD-WAN </t>
  </si>
  <si>
    <t>Network Detection and Response</t>
  </si>
  <si>
    <t>Enterprise Wired and Wireless LAN Infrastructure</t>
  </si>
  <si>
    <t>Global Industrial IoT Platforms</t>
  </si>
  <si>
    <t>1st Week of March'23</t>
  </si>
  <si>
    <t>Collaborative Work Management</t>
  </si>
  <si>
    <t>Account-Based Marketing Platforms</t>
  </si>
  <si>
    <t>July, 2023</t>
  </si>
  <si>
    <t>June,2023</t>
  </si>
  <si>
    <t>1st Week of April'23</t>
  </si>
  <si>
    <t>Integration Platform as a Service, Worldwide</t>
  </si>
  <si>
    <t>Mobile Threat Defense</t>
  </si>
  <si>
    <t>Sales Force Automation Platforms</t>
  </si>
  <si>
    <t>August, 2023</t>
  </si>
  <si>
    <t>1st Week of May'23</t>
  </si>
  <si>
    <t>Managed Detection and Response Services</t>
  </si>
  <si>
    <t>Indoor Location Services</t>
  </si>
  <si>
    <t>Innovation Management Tools</t>
  </si>
  <si>
    <t>Enterprise Conversational AI Platforms</t>
  </si>
  <si>
    <t>Sales Engagement Applications</t>
  </si>
  <si>
    <t>Manager Training</t>
  </si>
  <si>
    <t>Remote Desktop Software</t>
  </si>
  <si>
    <t>Process Mining Tools</t>
  </si>
  <si>
    <t>Infrastructure Monitoring Tools</t>
  </si>
  <si>
    <t>Strategic Portfolio Management</t>
  </si>
  <si>
    <t>CSP Customer Management and Experience Solutions</t>
  </si>
  <si>
    <t>Visual Collaboration Applications</t>
  </si>
  <si>
    <t>September, 2023</t>
  </si>
  <si>
    <t>October, 2023</t>
  </si>
  <si>
    <t>February 1, 2022</t>
  </si>
  <si>
    <t>1st Week of June'23</t>
  </si>
  <si>
    <t>March 1, 2022</t>
  </si>
  <si>
    <t>1st Week of July'23</t>
  </si>
  <si>
    <t>Ad Tech Platforms</t>
  </si>
  <si>
    <t>Onboarding Software</t>
  </si>
  <si>
    <t>Integrated Invoice-to-Cash Applications</t>
  </si>
  <si>
    <t>Finance and Accounting Business Process Outsourcing</t>
  </si>
  <si>
    <t>AI Writing Assistant Software</t>
  </si>
  <si>
    <t>DDoS Mitigation Solutions</t>
  </si>
  <si>
    <t>1st Week of August'23</t>
  </si>
  <si>
    <t>Enterprise Business Process Analysis Tools</t>
  </si>
  <si>
    <t>Data Center Outsourcing and Hybrid Infrastructure Managed Services, Worldwide</t>
  </si>
  <si>
    <t>Integrated Development Environment (IDE) Software</t>
  </si>
  <si>
    <t>Tag Management</t>
  </si>
  <si>
    <t>Security Orchestration, Automation and Response Solutions</t>
  </si>
  <si>
    <t>DevOps Platforms</t>
  </si>
  <si>
    <t>Event Technology Platforms</t>
  </si>
  <si>
    <t>December,2023</t>
  </si>
  <si>
    <t>June 1,2022</t>
  </si>
  <si>
    <t>1st Week of September'23</t>
  </si>
  <si>
    <t>1st Week of October'23</t>
  </si>
  <si>
    <t>November 30, 2023</t>
  </si>
  <si>
    <t>May 1,2022</t>
  </si>
  <si>
    <t>Zero Trust Network Access</t>
  </si>
  <si>
    <t>User Authentication</t>
  </si>
  <si>
    <t>Public Cloud IT Transformation Services</t>
  </si>
  <si>
    <t>Cloud ERP for Service-Centric Enterprises</t>
  </si>
  <si>
    <t>Cloud Security Posture Management Tools</t>
  </si>
  <si>
    <t>July 1,2022</t>
  </si>
  <si>
    <t>1st Week of November'23</t>
  </si>
  <si>
    <t>December 31, 2023</t>
  </si>
  <si>
    <t>October 1, 2023</t>
  </si>
  <si>
    <t>Workstream Collaboration</t>
  </si>
  <si>
    <t>Emergency/Mass Notification Services Solutions</t>
  </si>
  <si>
    <t>Full-Stack Hyperconverged Infrastructure Software</t>
  </si>
  <si>
    <t>2nd Week of September'23</t>
  </si>
  <si>
    <t>Managed Network Services</t>
  </si>
  <si>
    <t>**Please Note: The Voice of the Customer Publication Calendar download above may take 24-48 hours to reflect updates made. Visit your Technology Provider Tools Dashboard for the most up-to-date sourcing and publication periods.**</t>
  </si>
  <si>
    <t>Breach and Attack Simulation</t>
  </si>
  <si>
    <t>SD-WAN</t>
  </si>
  <si>
    <t>Data Loss Prevention</t>
  </si>
  <si>
    <t>Desktop as a Service</t>
  </si>
  <si>
    <t>Adaptive Project Management and Reporting</t>
  </si>
  <si>
    <t xml:space="preserve">B2B Marketing Automation Platforms </t>
  </si>
  <si>
    <t>Customer Data Platforms</t>
  </si>
  <si>
    <t>External Attack Surface Management</t>
  </si>
  <si>
    <t>Communications Platform as a Service</t>
  </si>
  <si>
    <t>August 1,2022</t>
  </si>
  <si>
    <t>1st Week of December'23</t>
  </si>
  <si>
    <t>January 31, 2024</t>
  </si>
  <si>
    <t>November 1, 2023</t>
  </si>
  <si>
    <t>Container Management</t>
  </si>
  <si>
    <t>Audit Management Solutions</t>
  </si>
  <si>
    <t>November, 2023</t>
  </si>
  <si>
    <t>Workforce Management Applications</t>
  </si>
  <si>
    <t>Cloud AI Developer Services</t>
  </si>
  <si>
    <t>AI in CSP Customer and Business Operations</t>
  </si>
  <si>
    <t>Employee Recognition and Reward Systems</t>
  </si>
  <si>
    <t>Video Editing Software</t>
  </si>
  <si>
    <t>API Management</t>
  </si>
  <si>
    <t>API Protection Tools</t>
  </si>
  <si>
    <t>Cyber Asset Attack Surface Management</t>
  </si>
  <si>
    <t>Digital Adoption Platforms</t>
  </si>
  <si>
    <t>Revenue Enablement Platforms</t>
  </si>
  <si>
    <t>September 1,2022</t>
  </si>
  <si>
    <t>1st Week of January'24</t>
  </si>
  <si>
    <t>December 1,2023</t>
  </si>
  <si>
    <t>Outsourced Digital Workspace Services</t>
  </si>
  <si>
    <t>Search and Product Discovery</t>
  </si>
  <si>
    <t>Moved from March'24 to April'24 Publishing</t>
  </si>
  <si>
    <t>February 29, 2024</t>
  </si>
  <si>
    <t>December 1, 2023</t>
  </si>
  <si>
    <t>Network Automation Tools</t>
  </si>
  <si>
    <t>Financial Close and Consolidation Solutions</t>
  </si>
  <si>
    <t>Intranet Packaged Solutions</t>
  </si>
  <si>
    <t>Digital Experience Monitoring</t>
  </si>
  <si>
    <t>Data Security Posture Management</t>
  </si>
  <si>
    <t>April 1, 2022</t>
  </si>
  <si>
    <t>Predictive Analytics Software</t>
  </si>
  <si>
    <t>Online Reputation Management Software</t>
  </si>
  <si>
    <t>March 31, 2024</t>
  </si>
  <si>
    <t>1st Week of February'24</t>
  </si>
  <si>
    <t>Voice of the Customer Platforms</t>
  </si>
  <si>
    <t>Field Service Management</t>
  </si>
  <si>
    <t>Insider Risk Management Solutions</t>
  </si>
  <si>
    <t>3rd Week of January'24</t>
  </si>
  <si>
    <t>Scheduling Automation Software</t>
  </si>
  <si>
    <t>January 1,2024</t>
  </si>
  <si>
    <t>Photo Management Software</t>
  </si>
  <si>
    <t>Barcode Software</t>
  </si>
  <si>
    <t>1st Week of March'24</t>
  </si>
  <si>
    <t>April 30, 2024</t>
  </si>
  <si>
    <t>February 1, 2024</t>
  </si>
  <si>
    <t>Augmented Data Quality Solutions</t>
  </si>
  <si>
    <t xml:space="preserve">This calendar is intended to be used as a guide only. The schedule and dates listed are subject to change at the discretion of the Gartner Peer Insights Team. This page reflects the most up-to-date schedule, and we aim to post the markets considered for Gartner Peer Insights Voice of the Customer here approximately 2 months prior to the announcement date. </t>
  </si>
  <si>
    <t xml:space="preserve">Since October 2015, more than 605,000+ reviews across more than 615+ markets have been posted to Gartner Peer Insights. In markets where there is enough data, the “Voice of the Customer” document is published on Gartner.com and synthesizes Gartner Peer Insights’ reviews into insights for IT decision makers. This aggregated peer perspective, along with the individual detailed reviews, is complementary to Gartner expert research and can play a key role in the buying process, as it focuses on direct peer experiences of implementing and operating a solution. In this document, only vendors with 20 or more eligible published reviews (and 15 or more ratings for “Capabilities” and “Support/Delivery”) during the specified 18-month submission period are included. Reviews from vendor partners, and reviews from end users of companies with less than $50M in revenue, and reviews submitted for products marked as Legacy are excluded from this methodology. 
</t>
  </si>
  <si>
    <t xml:space="preserve">Please read our full Methodology.
</t>
  </si>
  <si>
    <t>Visit the GPI Vendor Portal for more information.</t>
  </si>
  <si>
    <t>What is the Gartner Peer Insights Customers’ Choice?</t>
  </si>
  <si>
    <t>Within the "Voice of the Customer" document, all eligible vendors are categorized into four quadrants based on User Interest and Adoption (x-axis), and Overall Experience (y-axis): 
"Customers' Choice," "Established," "Strong Performer," and "Aspiring."  
Vendors placed in the upper-right quadrant of the “Voice of the Customer” graphic are recognized with the Gartner Peer Insights Customers’ Choice distinction, denoted with a Customers’ Choice badge. The recognized vendors meet or exceed both the market average Overall Experience and the market average User Interest and Adoption. This peer-rated distinction can be a useful complement to expert opinion, as it focuses on direct peer experiences of implementing and operating a solution.</t>
  </si>
  <si>
    <t>What is a Freeze Period?</t>
  </si>
  <si>
    <t>Gartner Peer Insights maintains a freeze period of about two to three (2-3) months (or longer in some cases) before review sourcing ends for Voice of the Customer. During this freeze period, the addition of new products and services to a Peer Insights market will be put on hold. Once the freeze period has ended, GPI will then add the product(s) or service(s) to the market, provided that they meet the market criteria. 
Please note: The freeze period end date is the same as the review eligibility end date.</t>
  </si>
  <si>
    <t>Please read our Listing Guidelines.</t>
  </si>
  <si>
    <t>Secure Code Training Tools</t>
  </si>
  <si>
    <t>Product Roadmapping Tools for Software Engineering</t>
  </si>
  <si>
    <t>Custom Software Development Services, Worldwide</t>
  </si>
  <si>
    <t>Generative AI Apps</t>
  </si>
  <si>
    <t>Software Asset Management Managed Services</t>
  </si>
  <si>
    <t>Content Services Platform</t>
  </si>
  <si>
    <t>Transitioning from Procure-To-Pay Suites</t>
  </si>
  <si>
    <t>Source-to-Pay Suites</t>
  </si>
  <si>
    <t>Augmented Analytics</t>
  </si>
  <si>
    <t>Diversity Equity and Inclusion (DEI) Tech Tools</t>
  </si>
  <si>
    <t>Application Security Posture Management (ASPM) Tools</t>
  </si>
  <si>
    <t>A/B Testing Tools</t>
  </si>
  <si>
    <t>December 1, 2022</t>
  </si>
  <si>
    <t>October 1,2022</t>
  </si>
  <si>
    <t>November 1, 2022</t>
  </si>
  <si>
    <t>1st Week of April'24</t>
  </si>
  <si>
    <t>May 31, 2024</t>
  </si>
  <si>
    <t>March 1, 2024</t>
  </si>
  <si>
    <t>Penetration Testing Tools</t>
  </si>
  <si>
    <t>Moved from April'24 to May'24 Publishing</t>
  </si>
  <si>
    <t>AI-Augmented Software-Testing Tools</t>
  </si>
  <si>
    <t>Employee Communications Applications</t>
  </si>
  <si>
    <t>Cloud HCM Suites for Regional and/or Sub-1,000 Employee Enterprises</t>
  </si>
  <si>
    <t>January 1, 2023</t>
  </si>
  <si>
    <t>1st Week of May'24</t>
  </si>
  <si>
    <t>June 30, 2024</t>
  </si>
  <si>
    <t>April 1, 2024</t>
  </si>
  <si>
    <t>Moved from June'24 to July'24 publishing</t>
  </si>
  <si>
    <t>2nd Week of March'24</t>
  </si>
  <si>
    <t>April, 2024</t>
  </si>
  <si>
    <t>May, 2024</t>
  </si>
  <si>
    <t>June, 2024</t>
  </si>
  <si>
    <t>July, 2024</t>
  </si>
  <si>
    <t>August, 2024</t>
  </si>
  <si>
    <t>March, 2024</t>
  </si>
  <si>
    <t>January, 2024</t>
  </si>
  <si>
    <t>February, 2024</t>
  </si>
  <si>
    <t>No VoC publication in the current round</t>
  </si>
  <si>
    <t>Moved from May'24 to June'24 publishing</t>
  </si>
  <si>
    <t>Expense Management Software</t>
  </si>
  <si>
    <t>July 31, 2024</t>
  </si>
  <si>
    <t>September, 2024</t>
  </si>
  <si>
    <t>February 1, 2023</t>
  </si>
  <si>
    <t>1st Week of June'24</t>
  </si>
  <si>
    <t>May 1, 2024</t>
  </si>
  <si>
    <t>Moved from July'24 to August'24 Publishing</t>
  </si>
  <si>
    <t>Strategic Cloud Platform Services</t>
  </si>
  <si>
    <t>Transitioning from Cloud Infrastructure and Platform Services</t>
  </si>
  <si>
    <t>Last Updated On :  15 April 2024</t>
  </si>
  <si>
    <t>Moved from February'24 to April'24 Publishing</t>
  </si>
  <si>
    <t>Moved from June'24 to August'24 publishing</t>
  </si>
  <si>
    <t>Moved from March'24 to May'24 Publishing</t>
  </si>
  <si>
    <t>Transitioning from Digital Commerce Search; Moved from April'24 to June'24 Publishing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</si>
</sst>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mmm\,\ yyyy"/>
    <numFmt numFmtId="166" formatCode="[$-F800]dddd\,\ mmmm\ dd\,\ yyyy"/>
  </numFmts>
  <fonts count="18" x14ac:knownFonts="1">
    <font>
      <sz val="11"/>
      <color theme="1"/>
      <name val="Calibri"/>
      <family val="2"/>
      <scheme val="minor"/>
    </font>
    <font>
      <u/>
      <sz val="11"/>
      <color theme="10"/>
      <name val="Calibri"/>
      <family val="2"/>
      <scheme val="minor"/>
    </font>
    <font>
      <b/>
      <sz val="11"/>
      <name val="Arial"/>
      <family val="2"/>
    </font>
    <font>
      <sz val="10"/>
      <name val="Arial"/>
      <family val="2"/>
    </font>
    <font>
      <b/>
      <sz val="10"/>
      <color rgb="FF4A4A4A"/>
      <name val="Arial"/>
      <family val="2"/>
    </font>
    <font>
      <sz val="10"/>
      <color rgb="FF4A4A4A"/>
      <name val="Arial"/>
      <family val="2"/>
    </font>
    <font>
      <b/>
      <sz val="11"/>
      <color rgb="FF000000"/>
      <name val="Arial"/>
      <family val="2"/>
    </font>
    <font>
      <sz val="11"/>
      <color theme="0"/>
      <name val="Calibri"/>
      <family val="2"/>
      <scheme val="minor"/>
    </font>
    <font>
      <b/>
      <sz val="10"/>
      <color rgb="FF000000"/>
      <name val="Arial"/>
      <family val="2"/>
    </font>
    <font>
      <b/>
      <sz val="10"/>
      <color theme="0"/>
      <name val="Arial"/>
      <family val="2"/>
    </font>
    <font>
      <u/>
      <sz val="10"/>
      <color rgb="FF4B6CC9"/>
      <name val="Arial"/>
      <family val="2"/>
    </font>
    <font>
      <sz val="10"/>
      <color rgb="FF000000"/>
      <name val="Arial"/>
      <family val="2"/>
    </font>
    <font>
      <sz val="10"/>
      <color theme="1"/>
      <name val="Arial"/>
      <family val="2"/>
    </font>
    <font>
      <b/>
      <sz val="11"/>
      <color theme="1"/>
      <name val="Calibri"/>
      <family val="2"/>
      <scheme val="minor"/>
    </font>
    <font>
      <sz val="11"/>
      <color theme="1"/>
      <name val="Calibri"/>
      <family val="2"/>
    </font>
    <font>
      <sz val="8"/>
      <name val="Calibri"/>
      <family val="2"/>
      <scheme val="minor"/>
    </font>
    <font>
      <b/>
      <sz val="10"/>
      <color theme="1"/>
      <name val="Arial"/>
      <family val="2"/>
    </font>
    <font>
      <sz val="11"/>
      <name val="Arial"/>
      <family val="1"/>
    </font>
  </fonts>
  <fills count="4">
    <fill>
      <patternFill patternType="none"/>
    </fill>
    <fill>
      <patternFill patternType="gray125"/>
    </fill>
    <fill>
      <patternFill patternType="solid">
        <fgColor theme="0"/>
        <bgColor indexed="64"/>
      </patternFill>
    </fill>
    <fill>
      <patternFill patternType="solid">
        <fgColor rgb="FF002060"/>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1" fillId="0" borderId="0" applyNumberFormat="0" applyFill="0" applyBorder="0" applyAlignment="0" applyProtection="0"/>
    <xf numFmtId="0" fontId="17" fillId="0" borderId="0"/>
  </cellStyleXfs>
  <cellXfs count="42">
    <xf numFmtId="0" fontId="0" fillId="0" borderId="0" xfId="0"/>
    <xf numFmtId="0" fontId="2" fillId="2" borderId="0" xfId="0" applyFont="1" applyFill="1"/>
    <xf numFmtId="0" fontId="0" fillId="2" borderId="0" xfId="0" applyFill="1"/>
    <xf numFmtId="0" fontId="1" fillId="2" borderId="0" xfId="1" applyFill="1" applyAlignment="1"/>
    <xf numFmtId="0" fontId="3" fillId="2" borderId="0" xfId="0" applyFont="1" applyFill="1"/>
    <xf numFmtId="0" fontId="6" fillId="2" borderId="0" xfId="0" applyFont="1" applyFill="1"/>
    <xf numFmtId="0" fontId="4" fillId="2" borderId="0" xfId="0" applyFont="1" applyFill="1"/>
    <xf numFmtId="15" fontId="7" fillId="3" borderId="1" xfId="0" applyNumberFormat="1" applyFont="1" applyFill="1" applyBorder="1" applyAlignment="1">
      <alignment horizontal="center"/>
    </xf>
    <xf numFmtId="0" fontId="8" fillId="0" borderId="0" xfId="0" applyFont="1" applyAlignment="1">
      <alignment horizontal="left" wrapText="1"/>
    </xf>
    <xf numFmtId="0" fontId="0" fillId="0" borderId="0" xfId="0" applyAlignment="1">
      <alignment horizontal="left"/>
    </xf>
    <xf numFmtId="0" fontId="9" fillId="3" borderId="0" xfId="0" applyFont="1" applyFill="1" applyAlignment="1">
      <alignment horizontal="left" vertical="center"/>
    </xf>
    <xf numFmtId="0" fontId="12" fillId="0" borderId="0" xfId="0" applyFont="1"/>
    <xf numFmtId="165" fontId="11" fillId="0" borderId="0" xfId="0" applyNumberFormat="1" applyFont="1" applyAlignment="1">
      <alignment horizontal="center" wrapText="1"/>
    </xf>
    <xf numFmtId="166" fontId="12" fillId="0" borderId="0" xfId="0" applyNumberFormat="1" applyFont="1" applyAlignment="1">
      <alignment horizontal="center"/>
    </xf>
    <xf numFmtId="0" fontId="1" fillId="0" borderId="0" xfId="1"/>
    <xf numFmtId="0" fontId="13" fillId="2" borderId="0" xfId="0" applyFont="1" applyFill="1"/>
    <xf numFmtId="0" fontId="1" fillId="0" borderId="0" xfId="1" applyBorder="1" applyAlignment="1">
      <alignment horizontal="left" wrapText="1"/>
    </xf>
    <xf numFmtId="0" fontId="0" fillId="0" borderId="0" xfId="0" applyAlignment="1">
      <alignment horizontal="left" vertical="center" indent="1"/>
    </xf>
    <xf numFmtId="0" fontId="0" fillId="0" borderId="0" xfId="0" applyAlignment="1">
      <alignment horizontal="center" wrapText="1"/>
    </xf>
    <xf numFmtId="0" fontId="9" fillId="3" borderId="0" xfId="0" applyFont="1" applyFill="1" applyAlignment="1">
      <alignment horizontal="center" vertical="center" wrapText="1"/>
    </xf>
    <xf numFmtId="0" fontId="12" fillId="0" borderId="0" xfId="0" applyFont="1" applyAlignment="1">
      <alignment horizontal="center"/>
    </xf>
    <xf numFmtId="0" fontId="0" fillId="0" borderId="0" xfId="0" applyAlignment="1">
      <alignment horizontal="center"/>
    </xf>
    <xf numFmtId="164" fontId="12" fillId="0" borderId="0" xfId="0" applyNumberFormat="1" applyFont="1" applyAlignment="1">
      <alignment horizontal="center"/>
    </xf>
    <xf numFmtId="0" fontId="1" fillId="0" borderId="0" xfId="1" applyFill="1" applyBorder="1" applyAlignment="1">
      <alignment horizontal="center"/>
    </xf>
    <xf numFmtId="0" fontId="10" fillId="0" borderId="0" xfId="0" applyFont="1" applyAlignment="1">
      <alignment horizontal="center"/>
    </xf>
    <xf numFmtId="0" fontId="10" fillId="0" borderId="0" xfId="1" applyFont="1" applyFill="1" applyBorder="1" applyAlignment="1">
      <alignment horizontal="center"/>
    </xf>
    <xf numFmtId="0" fontId="1" fillId="0" borderId="0" xfId="1" applyAlignment="1">
      <alignment horizontal="center"/>
    </xf>
    <xf numFmtId="0" fontId="9" fillId="3" borderId="0" xfId="0" applyFont="1" applyFill="1" applyAlignment="1">
      <alignment horizontal="center" vertical="center"/>
    </xf>
    <xf numFmtId="0" fontId="8" fillId="0" borderId="0" xfId="0" applyFont="1" applyAlignment="1">
      <alignment horizontal="center" wrapText="1"/>
    </xf>
    <xf numFmtId="0" fontId="16" fillId="0" borderId="0" xfId="0" applyFont="1"/>
    <xf numFmtId="0" fontId="5" fillId="2" borderId="0" xfId="0" applyFont="1" applyFill="1" applyAlignment="1">
      <alignment horizontal="left" wrapText="1"/>
    </xf>
    <xf numFmtId="0" fontId="5" fillId="2" borderId="0" xfId="0" applyFont="1" applyFill="1" applyAlignment="1">
      <alignment wrapText="1"/>
    </xf>
    <xf numFmtId="0" fontId="1" fillId="2" borderId="0" xfId="1" applyFill="1" applyAlignment="1">
      <alignment horizontal="left" wrapText="1"/>
    </xf>
    <xf numFmtId="0" fontId="1" fillId="0" borderId="0" xfId="1" applyNumberFormat="1" applyAlignment="1">
      <alignment horizontal="center"/>
    </xf>
    <xf numFmtId="0" fontId="0" fillId="0" borderId="0" xfId="0" applyAlignment="1">
      <alignment wrapText="1"/>
    </xf>
    <xf numFmtId="0" fontId="11" fillId="0" borderId="0" xfId="0" applyFont="1"/>
    <xf numFmtId="0" fontId="0" fillId="0" borderId="0" xfId="0" applyAlignment="1">
      <alignment horizontal="left" vertical="center"/>
    </xf>
    <xf numFmtId="0" fontId="1" fillId="2" borderId="0" xfId="1" applyFill="1"/>
    <xf numFmtId="0" fontId="17" fillId="0" borderId="0" xfId="2" applyAlignment="1">
      <alignment horizontal="center" vertical="center"/>
    </xf>
    <xf numFmtId="0" fontId="5" fillId="2" borderId="0" xfId="0" applyFont="1" applyFill="1" applyAlignment="1">
      <alignment horizontal="left" wrapText="1"/>
    </xf>
    <xf numFmtId="0" fontId="5" fillId="2" borderId="0" xfId="0" applyFont="1" applyFill="1" applyAlignment="1">
      <alignment wrapText="1"/>
    </xf>
    <xf numFmtId="0" fontId="0" fillId="2" borderId="0" xfId="0" applyFill="1"/>
  </cellXfs>
  <cellStyles count="3">
    <cellStyle name="Hyperlink" xfId="1" builtinId="8"/>
    <cellStyle name="Normal" xfId="0" builtinId="0"/>
    <cellStyle name="Normal 2" xfId="2" xr:uid="{007675E0-1FED-4736-BB59-D9DA3D59E65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blogs.gartner.com/reviews-pages/gartner-peer-insights-voice-of-the-customer-methodology-3-0/" TargetMode="External"/><Relationship Id="rId2" Type="http://schemas.openxmlformats.org/officeDocument/2006/relationships/hyperlink" Target="https://www.gartner.com/reviews/listing-guidelines" TargetMode="External"/><Relationship Id="rId1" Type="http://schemas.openxmlformats.org/officeDocument/2006/relationships/hyperlink" Target="https://blogs.gartner.com/reviews-pages/gartner-peer-insights-voice-of-the-customer-methodology-3-0/" TargetMode="External"/><Relationship Id="rId5" Type="http://schemas.openxmlformats.org/officeDocument/2006/relationships/printerSettings" Target="../printerSettings/printerSettings1.bin"/><Relationship Id="rId4" Type="http://schemas.openxmlformats.org/officeDocument/2006/relationships/hyperlink" Target="https://www.gartner.com/reviews/technology-providers/company-selection"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gartner.com/document/4003305?ref=solrAll&amp;refval=295016877" TargetMode="External"/><Relationship Id="rId299" Type="http://schemas.openxmlformats.org/officeDocument/2006/relationships/hyperlink" Target="https://www.gartner.com/document/5222763" TargetMode="External"/><Relationship Id="rId21" Type="http://schemas.openxmlformats.org/officeDocument/2006/relationships/hyperlink" Target="https://www.gartner.com/document/3980296" TargetMode="External"/><Relationship Id="rId63" Type="http://schemas.openxmlformats.org/officeDocument/2006/relationships/hyperlink" Target="https://www.gartner.com/document/3991600?ref=TypeAheadSearch" TargetMode="External"/><Relationship Id="rId159" Type="http://schemas.openxmlformats.org/officeDocument/2006/relationships/hyperlink" Target="https://www.gartner.com/document/4014178" TargetMode="External"/><Relationship Id="rId170" Type="http://schemas.openxmlformats.org/officeDocument/2006/relationships/hyperlink" Target="https://www.gartner.com/document/4017268" TargetMode="External"/><Relationship Id="rId226" Type="http://schemas.openxmlformats.org/officeDocument/2006/relationships/hyperlink" Target="https://www.gartner.com/document/4581399" TargetMode="External"/><Relationship Id="rId268" Type="http://schemas.openxmlformats.org/officeDocument/2006/relationships/hyperlink" Target="https://www.gartner.com/document/5065931" TargetMode="External"/><Relationship Id="rId32" Type="http://schemas.openxmlformats.org/officeDocument/2006/relationships/hyperlink" Target="https://www.gartner.com/document/3982050" TargetMode="External"/><Relationship Id="rId74" Type="http://schemas.openxmlformats.org/officeDocument/2006/relationships/hyperlink" Target="https://www.gartner.com/document/3994541" TargetMode="External"/><Relationship Id="rId128" Type="http://schemas.openxmlformats.org/officeDocument/2006/relationships/hyperlink" Target="https://www.gartner.com/document/4007575" TargetMode="External"/><Relationship Id="rId5" Type="http://schemas.openxmlformats.org/officeDocument/2006/relationships/hyperlink" Target="https://www.gartner.com/document/3971223" TargetMode="External"/><Relationship Id="rId181" Type="http://schemas.openxmlformats.org/officeDocument/2006/relationships/hyperlink" Target="https://www.gartner.com/document/4022566" TargetMode="External"/><Relationship Id="rId237" Type="http://schemas.openxmlformats.org/officeDocument/2006/relationships/hyperlink" Target="https://www.gartner.com/document/4689899" TargetMode="External"/><Relationship Id="rId279" Type="http://schemas.openxmlformats.org/officeDocument/2006/relationships/hyperlink" Target="https://www.gartner.com/document/5157231" TargetMode="External"/><Relationship Id="rId43" Type="http://schemas.openxmlformats.org/officeDocument/2006/relationships/hyperlink" Target="https://www.gartner.com/document/3984623" TargetMode="External"/><Relationship Id="rId139" Type="http://schemas.openxmlformats.org/officeDocument/2006/relationships/hyperlink" Target="https://www.gartner.com/document/4009862" TargetMode="External"/><Relationship Id="rId290" Type="http://schemas.openxmlformats.org/officeDocument/2006/relationships/hyperlink" Target="https://www.gartner.com/document/5189563" TargetMode="External"/><Relationship Id="rId304" Type="http://schemas.openxmlformats.org/officeDocument/2006/relationships/hyperlink" Target="https://www.gartner.com/document/5301464" TargetMode="External"/><Relationship Id="rId85" Type="http://schemas.openxmlformats.org/officeDocument/2006/relationships/hyperlink" Target="https://www.gartner.com/document/3996682" TargetMode="External"/><Relationship Id="rId150" Type="http://schemas.openxmlformats.org/officeDocument/2006/relationships/hyperlink" Target="https://www.gartner.com/document/4013008" TargetMode="External"/><Relationship Id="rId192" Type="http://schemas.openxmlformats.org/officeDocument/2006/relationships/hyperlink" Target="https://www.gartner.com/document/4031499?ref=TypeAheadSearch" TargetMode="External"/><Relationship Id="rId206" Type="http://schemas.openxmlformats.org/officeDocument/2006/relationships/hyperlink" Target="https://www.gartner.com/document/4304999" TargetMode="External"/><Relationship Id="rId248" Type="http://schemas.openxmlformats.org/officeDocument/2006/relationships/hyperlink" Target="https://www.gartner.com/document/4892631" TargetMode="External"/><Relationship Id="rId12" Type="http://schemas.openxmlformats.org/officeDocument/2006/relationships/hyperlink" Target="https://www.gartner.com/document/3975862" TargetMode="External"/><Relationship Id="rId108" Type="http://schemas.openxmlformats.org/officeDocument/2006/relationships/hyperlink" Target="https://www.gartner.com/document/4001504" TargetMode="External"/><Relationship Id="rId54" Type="http://schemas.openxmlformats.org/officeDocument/2006/relationships/hyperlink" Target="https://www.gartner.com/document/3987388" TargetMode="External"/><Relationship Id="rId96" Type="http://schemas.openxmlformats.org/officeDocument/2006/relationships/hyperlink" Target="https://www.gartner.com/document/3999188" TargetMode="External"/><Relationship Id="rId161" Type="http://schemas.openxmlformats.org/officeDocument/2006/relationships/hyperlink" Target="https://www.gartner.com/document/4015158" TargetMode="External"/><Relationship Id="rId217" Type="http://schemas.openxmlformats.org/officeDocument/2006/relationships/hyperlink" Target="https://www.gartner.com/document/4483099" TargetMode="External"/><Relationship Id="rId259" Type="http://schemas.openxmlformats.org/officeDocument/2006/relationships/hyperlink" Target="https://www.gartner.com/document/4985131" TargetMode="External"/><Relationship Id="rId23" Type="http://schemas.openxmlformats.org/officeDocument/2006/relationships/hyperlink" Target="https://www.gartner.com/document/3980350" TargetMode="External"/><Relationship Id="rId119" Type="http://schemas.openxmlformats.org/officeDocument/2006/relationships/hyperlink" Target="https://www.gartner.com/document/4004891" TargetMode="External"/><Relationship Id="rId270" Type="http://schemas.openxmlformats.org/officeDocument/2006/relationships/hyperlink" Target="https://www.gartner.com/document/5027733" TargetMode="External"/><Relationship Id="rId65" Type="http://schemas.openxmlformats.org/officeDocument/2006/relationships/hyperlink" Target="https://www.gartner.com/document/3991728?ref=TypeAheadSearch" TargetMode="External"/><Relationship Id="rId130" Type="http://schemas.openxmlformats.org/officeDocument/2006/relationships/hyperlink" Target="https://www.gartner.com/document/4007574" TargetMode="External"/><Relationship Id="rId172" Type="http://schemas.openxmlformats.org/officeDocument/2006/relationships/hyperlink" Target="https://www.gartner.com/document/4018395" TargetMode="External"/><Relationship Id="rId193" Type="http://schemas.openxmlformats.org/officeDocument/2006/relationships/hyperlink" Target="https://www.gartner.com/document/4131699?ref=TypeAheadSearch" TargetMode="External"/><Relationship Id="rId207" Type="http://schemas.openxmlformats.org/officeDocument/2006/relationships/hyperlink" Target="https://www.gartner.com/document/4305099" TargetMode="External"/><Relationship Id="rId228" Type="http://schemas.openxmlformats.org/officeDocument/2006/relationships/hyperlink" Target="https://www.gartner.com/document/4581199" TargetMode="External"/><Relationship Id="rId249" Type="http://schemas.openxmlformats.org/officeDocument/2006/relationships/hyperlink" Target="https://www.gartner.com/document/4892932" TargetMode="External"/><Relationship Id="rId13" Type="http://schemas.openxmlformats.org/officeDocument/2006/relationships/hyperlink" Target="https://www.gartner.com/document/3976073" TargetMode="External"/><Relationship Id="rId109" Type="http://schemas.openxmlformats.org/officeDocument/2006/relationships/hyperlink" Target="https://www.gartner.com/document/4001506" TargetMode="External"/><Relationship Id="rId260" Type="http://schemas.openxmlformats.org/officeDocument/2006/relationships/hyperlink" Target="https://www.gartner.com/document/4985032" TargetMode="External"/><Relationship Id="rId281" Type="http://schemas.openxmlformats.org/officeDocument/2006/relationships/hyperlink" Target="https://www.gartner.com/document/5155431" TargetMode="External"/><Relationship Id="rId34" Type="http://schemas.openxmlformats.org/officeDocument/2006/relationships/hyperlink" Target="https://www.gartner.com/document/3982125" TargetMode="External"/><Relationship Id="rId55" Type="http://schemas.openxmlformats.org/officeDocument/2006/relationships/hyperlink" Target="https://www.gartner.com/document/3987636" TargetMode="External"/><Relationship Id="rId76" Type="http://schemas.openxmlformats.org/officeDocument/2006/relationships/hyperlink" Target="https://www.gartner.com/document/3994549" TargetMode="External"/><Relationship Id="rId97" Type="http://schemas.openxmlformats.org/officeDocument/2006/relationships/hyperlink" Target="https://www.gartner.com/document/3999809" TargetMode="External"/><Relationship Id="rId120" Type="http://schemas.openxmlformats.org/officeDocument/2006/relationships/hyperlink" Target="https://www.gartner.com/document/4004950" TargetMode="External"/><Relationship Id="rId141" Type="http://schemas.openxmlformats.org/officeDocument/2006/relationships/hyperlink" Target="https://www.gartner.com/document/4010852" TargetMode="External"/><Relationship Id="rId7" Type="http://schemas.openxmlformats.org/officeDocument/2006/relationships/hyperlink" Target="https://www.gartner.com/document/3975861" TargetMode="External"/><Relationship Id="rId162" Type="http://schemas.openxmlformats.org/officeDocument/2006/relationships/hyperlink" Target="https://www.gartner.com/document/4015159" TargetMode="External"/><Relationship Id="rId183" Type="http://schemas.openxmlformats.org/officeDocument/2006/relationships/hyperlink" Target="https://www.gartner.com/document/4022453" TargetMode="External"/><Relationship Id="rId218" Type="http://schemas.openxmlformats.org/officeDocument/2006/relationships/hyperlink" Target="https://www.gartner.com/document/4482999" TargetMode="External"/><Relationship Id="rId239" Type="http://schemas.openxmlformats.org/officeDocument/2006/relationships/hyperlink" Target="https://www.gartner.com/document/4750031" TargetMode="External"/><Relationship Id="rId250" Type="http://schemas.openxmlformats.org/officeDocument/2006/relationships/hyperlink" Target="https://www.gartner.com/document/4893332" TargetMode="External"/><Relationship Id="rId271" Type="http://schemas.openxmlformats.org/officeDocument/2006/relationships/hyperlink" Target="https://www.gartner.com/document/5028031" TargetMode="External"/><Relationship Id="rId292" Type="http://schemas.openxmlformats.org/officeDocument/2006/relationships/hyperlink" Target="https://www.gartner.com/document/5222964" TargetMode="External"/><Relationship Id="rId306" Type="http://schemas.openxmlformats.org/officeDocument/2006/relationships/hyperlink" Target="https://www.gartner.com/document/5301664" TargetMode="External"/><Relationship Id="rId24" Type="http://schemas.openxmlformats.org/officeDocument/2006/relationships/hyperlink" Target="https://www.gartner.com/document/3980648" TargetMode="External"/><Relationship Id="rId45" Type="http://schemas.openxmlformats.org/officeDocument/2006/relationships/hyperlink" Target="https://www.gartner.com/document/3983274" TargetMode="External"/><Relationship Id="rId66" Type="http://schemas.openxmlformats.org/officeDocument/2006/relationships/hyperlink" Target="https://www.gartner.com/document/3991725?ref=TypeAheadSearch" TargetMode="External"/><Relationship Id="rId87" Type="http://schemas.openxmlformats.org/officeDocument/2006/relationships/hyperlink" Target="https://www.gartner.com/document/3995530" TargetMode="External"/><Relationship Id="rId110" Type="http://schemas.openxmlformats.org/officeDocument/2006/relationships/hyperlink" Target="https://www.gartner.com/document/4001772" TargetMode="External"/><Relationship Id="rId131" Type="http://schemas.openxmlformats.org/officeDocument/2006/relationships/hyperlink" Target="https://www.gartner.com/document/4008760" TargetMode="External"/><Relationship Id="rId152" Type="http://schemas.openxmlformats.org/officeDocument/2006/relationships/hyperlink" Target="https://www.gartner.com/document/4013007" TargetMode="External"/><Relationship Id="rId173" Type="http://schemas.openxmlformats.org/officeDocument/2006/relationships/hyperlink" Target="https://www.gartner.com/document/4018988" TargetMode="External"/><Relationship Id="rId194" Type="http://schemas.openxmlformats.org/officeDocument/2006/relationships/hyperlink" Target="https://www.gartner.com/document/4131799?ref=TypeAheadSearch" TargetMode="External"/><Relationship Id="rId208" Type="http://schemas.openxmlformats.org/officeDocument/2006/relationships/hyperlink" Target="https://www.gartner.com/document/4305299" TargetMode="External"/><Relationship Id="rId229" Type="http://schemas.openxmlformats.org/officeDocument/2006/relationships/hyperlink" Target="https://www.gartner.com/document/4580899" TargetMode="External"/><Relationship Id="rId240" Type="http://schemas.openxmlformats.org/officeDocument/2006/relationships/hyperlink" Target="https://www.gartner.com/document/4749931" TargetMode="External"/><Relationship Id="rId261" Type="http://schemas.openxmlformats.org/officeDocument/2006/relationships/hyperlink" Target="https://www.gartner.com/document/4892831" TargetMode="External"/><Relationship Id="rId14" Type="http://schemas.openxmlformats.org/officeDocument/2006/relationships/hyperlink" Target="https://www.gartner.com/document/3976075" TargetMode="External"/><Relationship Id="rId35" Type="http://schemas.openxmlformats.org/officeDocument/2006/relationships/hyperlink" Target="https://www.gartner.com/document/3982124" TargetMode="External"/><Relationship Id="rId56" Type="http://schemas.openxmlformats.org/officeDocument/2006/relationships/hyperlink" Target="https://www.gartner.com/document/3987941" TargetMode="External"/><Relationship Id="rId77" Type="http://schemas.openxmlformats.org/officeDocument/2006/relationships/hyperlink" Target="https://www.gartner.com/document/3994543" TargetMode="External"/><Relationship Id="rId100" Type="http://schemas.openxmlformats.org/officeDocument/2006/relationships/hyperlink" Target="https://www.gartner.com/document/3999536" TargetMode="External"/><Relationship Id="rId282" Type="http://schemas.openxmlformats.org/officeDocument/2006/relationships/hyperlink" Target="https://www.gartner.com/document/5156631" TargetMode="External"/><Relationship Id="rId8" Type="http://schemas.openxmlformats.org/officeDocument/2006/relationships/hyperlink" Target="https://www.gartner.com/document/3976118" TargetMode="External"/><Relationship Id="rId98" Type="http://schemas.openxmlformats.org/officeDocument/2006/relationships/hyperlink" Target="https://www.gartner.com/document/3999187" TargetMode="External"/><Relationship Id="rId121" Type="http://schemas.openxmlformats.org/officeDocument/2006/relationships/hyperlink" Target="https://www.gartner.com/document/4005327" TargetMode="External"/><Relationship Id="rId142" Type="http://schemas.openxmlformats.org/officeDocument/2006/relationships/hyperlink" Target="https://www.gartner.com/document/4010851" TargetMode="External"/><Relationship Id="rId163" Type="http://schemas.openxmlformats.org/officeDocument/2006/relationships/hyperlink" Target="https://www.gartner.com/document/4015159" TargetMode="External"/><Relationship Id="rId184" Type="http://schemas.openxmlformats.org/officeDocument/2006/relationships/hyperlink" Target="https://www.gartner.com/document/4022589?ref=TypeAheadSearch" TargetMode="External"/><Relationship Id="rId219" Type="http://schemas.openxmlformats.org/officeDocument/2006/relationships/hyperlink" Target="https://www.gartner.com/document/4482899" TargetMode="External"/><Relationship Id="rId230" Type="http://schemas.openxmlformats.org/officeDocument/2006/relationships/hyperlink" Target="https://www.gartner.com/document/4697199" TargetMode="External"/><Relationship Id="rId251" Type="http://schemas.openxmlformats.org/officeDocument/2006/relationships/hyperlink" Target="https://www.gartner.com/document/4893631" TargetMode="External"/><Relationship Id="rId25" Type="http://schemas.openxmlformats.org/officeDocument/2006/relationships/hyperlink" Target="https://www.gartner.com/document/3980649" TargetMode="External"/><Relationship Id="rId46" Type="http://schemas.openxmlformats.org/officeDocument/2006/relationships/hyperlink" Target="https://www.gartner.com/document/3983389" TargetMode="External"/><Relationship Id="rId67" Type="http://schemas.openxmlformats.org/officeDocument/2006/relationships/hyperlink" Target="https://www.gartner.com/document/3991652?ref=TypeAheadSearch" TargetMode="External"/><Relationship Id="rId272" Type="http://schemas.openxmlformats.org/officeDocument/2006/relationships/hyperlink" Target="https://www.gartner.com/document/5065531" TargetMode="External"/><Relationship Id="rId293" Type="http://schemas.openxmlformats.org/officeDocument/2006/relationships/hyperlink" Target="https://www.gartner.com/document/5222765" TargetMode="External"/><Relationship Id="rId307" Type="http://schemas.openxmlformats.org/officeDocument/2006/relationships/hyperlink" Target="https://www.gartner.com/document/5301663" TargetMode="External"/><Relationship Id="rId88" Type="http://schemas.openxmlformats.org/officeDocument/2006/relationships/hyperlink" Target="https://www.gartner.com/document/3996633" TargetMode="External"/><Relationship Id="rId111" Type="http://schemas.openxmlformats.org/officeDocument/2006/relationships/hyperlink" Target="https://www.gartner.com/document/4001502" TargetMode="External"/><Relationship Id="rId132" Type="http://schemas.openxmlformats.org/officeDocument/2006/relationships/hyperlink" Target="https://www.gartner.com/document/4008759" TargetMode="External"/><Relationship Id="rId153" Type="http://schemas.openxmlformats.org/officeDocument/2006/relationships/hyperlink" Target="https://www.gartner.com/document/4014173" TargetMode="External"/><Relationship Id="rId174" Type="http://schemas.openxmlformats.org/officeDocument/2006/relationships/hyperlink" Target="https://www.gartner.com/document/4019349" TargetMode="External"/><Relationship Id="rId195" Type="http://schemas.openxmlformats.org/officeDocument/2006/relationships/hyperlink" Target="https://www.gartner.com/document/4180299" TargetMode="External"/><Relationship Id="rId209" Type="http://schemas.openxmlformats.org/officeDocument/2006/relationships/hyperlink" Target="https://www.gartner.com/document/4305199" TargetMode="External"/><Relationship Id="rId220" Type="http://schemas.openxmlformats.org/officeDocument/2006/relationships/hyperlink" Target="https://www.gartner.com/document/4483499" TargetMode="External"/><Relationship Id="rId241" Type="http://schemas.openxmlformats.org/officeDocument/2006/relationships/hyperlink" Target="https://www.gartner.com/document/4778031" TargetMode="External"/><Relationship Id="rId15" Type="http://schemas.openxmlformats.org/officeDocument/2006/relationships/hyperlink" Target="https://www.gartner.com/document/3976071" TargetMode="External"/><Relationship Id="rId36" Type="http://schemas.openxmlformats.org/officeDocument/2006/relationships/hyperlink" Target="https://www.gartner.com/document/3982010" TargetMode="External"/><Relationship Id="rId57" Type="http://schemas.openxmlformats.org/officeDocument/2006/relationships/hyperlink" Target="https://www.gartner.com/document/3990769" TargetMode="External"/><Relationship Id="rId262" Type="http://schemas.openxmlformats.org/officeDocument/2006/relationships/hyperlink" Target="https://www.gartner.com/document/5004831" TargetMode="External"/><Relationship Id="rId283" Type="http://schemas.openxmlformats.org/officeDocument/2006/relationships/hyperlink" Target="https://www.gartner.com/document/5156531" TargetMode="External"/><Relationship Id="rId78" Type="http://schemas.openxmlformats.org/officeDocument/2006/relationships/hyperlink" Target="https://www.gartner.com/document/3994548" TargetMode="External"/><Relationship Id="rId99" Type="http://schemas.openxmlformats.org/officeDocument/2006/relationships/hyperlink" Target="https://www.gartner.com/document/3999185" TargetMode="External"/><Relationship Id="rId101" Type="http://schemas.openxmlformats.org/officeDocument/2006/relationships/hyperlink" Target="https://www.gartner.com/document/4000112" TargetMode="External"/><Relationship Id="rId122" Type="http://schemas.openxmlformats.org/officeDocument/2006/relationships/hyperlink" Target="https://www.gartner.com/document/4004949" TargetMode="External"/><Relationship Id="rId143" Type="http://schemas.openxmlformats.org/officeDocument/2006/relationships/hyperlink" Target="https://www.gartner.com/document/4012029" TargetMode="External"/><Relationship Id="rId164" Type="http://schemas.openxmlformats.org/officeDocument/2006/relationships/hyperlink" Target="https://www.gartner.com/document/4016201" TargetMode="External"/><Relationship Id="rId185" Type="http://schemas.openxmlformats.org/officeDocument/2006/relationships/hyperlink" Target="https://www.gartner.com/document/4022452" TargetMode="External"/><Relationship Id="rId9" Type="http://schemas.openxmlformats.org/officeDocument/2006/relationships/hyperlink" Target="https://www.gartner.com/document/3976120" TargetMode="External"/><Relationship Id="rId210" Type="http://schemas.openxmlformats.org/officeDocument/2006/relationships/hyperlink" Target="https://www.gartner.com/document/4410899" TargetMode="External"/><Relationship Id="rId26" Type="http://schemas.openxmlformats.org/officeDocument/2006/relationships/hyperlink" Target="https://www.gartner.com/document/3980757" TargetMode="External"/><Relationship Id="rId231" Type="http://schemas.openxmlformats.org/officeDocument/2006/relationships/hyperlink" Target="https://www.gartner.com/document/4697200" TargetMode="External"/><Relationship Id="rId252" Type="http://schemas.openxmlformats.org/officeDocument/2006/relationships/hyperlink" Target="https://www.gartner.com/document/4893931" TargetMode="External"/><Relationship Id="rId273" Type="http://schemas.openxmlformats.org/officeDocument/2006/relationships/hyperlink" Target="https://www.gartner.com/document/5027931" TargetMode="External"/><Relationship Id="rId294" Type="http://schemas.openxmlformats.org/officeDocument/2006/relationships/hyperlink" Target="https://www.gartner.com/document/5222865" TargetMode="External"/><Relationship Id="rId308" Type="http://schemas.openxmlformats.org/officeDocument/2006/relationships/hyperlink" Target="https://www.gartner.com/document/5301763" TargetMode="External"/><Relationship Id="rId47" Type="http://schemas.openxmlformats.org/officeDocument/2006/relationships/hyperlink" Target="https://www.gartner.com/document/3983157" TargetMode="External"/><Relationship Id="rId68" Type="http://schemas.openxmlformats.org/officeDocument/2006/relationships/hyperlink" Target="https://www.gartner.com/document/3992919?ref=TypeAheadSearch" TargetMode="External"/><Relationship Id="rId89" Type="http://schemas.openxmlformats.org/officeDocument/2006/relationships/hyperlink" Target="https://www.gartner.com/document/3996632" TargetMode="External"/><Relationship Id="rId112" Type="http://schemas.openxmlformats.org/officeDocument/2006/relationships/hyperlink" Target="https://www.gartner.com/document/4002244" TargetMode="External"/><Relationship Id="rId133" Type="http://schemas.openxmlformats.org/officeDocument/2006/relationships/hyperlink" Target="https://www.gartner.com/document/4008763" TargetMode="External"/><Relationship Id="rId154" Type="http://schemas.openxmlformats.org/officeDocument/2006/relationships/hyperlink" Target="https://www.gartner.com/document/4013952" TargetMode="External"/><Relationship Id="rId175" Type="http://schemas.openxmlformats.org/officeDocument/2006/relationships/hyperlink" Target="https://www.gartner.com/document/4019348" TargetMode="External"/><Relationship Id="rId196" Type="http://schemas.openxmlformats.org/officeDocument/2006/relationships/hyperlink" Target="https://www.gartner.com/document/4180499" TargetMode="External"/><Relationship Id="rId200" Type="http://schemas.openxmlformats.org/officeDocument/2006/relationships/hyperlink" Target="https://www.gartner.com/document/4206800" TargetMode="External"/><Relationship Id="rId16" Type="http://schemas.openxmlformats.org/officeDocument/2006/relationships/hyperlink" Target="https://www.gartner.com/document/3976231" TargetMode="External"/><Relationship Id="rId221" Type="http://schemas.openxmlformats.org/officeDocument/2006/relationships/hyperlink" Target="https://www.gartner.com/document/4482799" TargetMode="External"/><Relationship Id="rId242" Type="http://schemas.openxmlformats.org/officeDocument/2006/relationships/hyperlink" Target="https://www.gartner.com/document/4796231" TargetMode="External"/><Relationship Id="rId263" Type="http://schemas.openxmlformats.org/officeDocument/2006/relationships/hyperlink" Target="https://www.gartner.com/document/5028131" TargetMode="External"/><Relationship Id="rId284" Type="http://schemas.openxmlformats.org/officeDocument/2006/relationships/hyperlink" Target="https://www.gartner.com/document/5156431" TargetMode="External"/><Relationship Id="rId37" Type="http://schemas.openxmlformats.org/officeDocument/2006/relationships/hyperlink" Target="https://www.gartner.com/document/3982011" TargetMode="External"/><Relationship Id="rId58" Type="http://schemas.openxmlformats.org/officeDocument/2006/relationships/hyperlink" Target="https://www.gartner.com/document/3990771" TargetMode="External"/><Relationship Id="rId79" Type="http://schemas.openxmlformats.org/officeDocument/2006/relationships/hyperlink" Target="https://www.gartner.com/document/3995280" TargetMode="External"/><Relationship Id="rId102" Type="http://schemas.openxmlformats.org/officeDocument/2006/relationships/hyperlink" Target="https://www.gartner.com/document/4000333" TargetMode="External"/><Relationship Id="rId123" Type="http://schemas.openxmlformats.org/officeDocument/2006/relationships/hyperlink" Target="https://www.gartner.com/document/4005601" TargetMode="External"/><Relationship Id="rId144" Type="http://schemas.openxmlformats.org/officeDocument/2006/relationships/hyperlink" Target="https://www.gartner.com/document/4011822" TargetMode="External"/><Relationship Id="rId90" Type="http://schemas.openxmlformats.org/officeDocument/2006/relationships/hyperlink" Target="https://www.gartner.com/document/3996640" TargetMode="External"/><Relationship Id="rId165" Type="http://schemas.openxmlformats.org/officeDocument/2006/relationships/hyperlink" Target="https://www.gartner.com/document/4016202" TargetMode="External"/><Relationship Id="rId186" Type="http://schemas.openxmlformats.org/officeDocument/2006/relationships/hyperlink" Target="https://www.gartner.com/document/4023159?ref=TypeAheadSearch" TargetMode="External"/><Relationship Id="rId211" Type="http://schemas.openxmlformats.org/officeDocument/2006/relationships/hyperlink" Target="https://www.gartner.com/document/4410999" TargetMode="External"/><Relationship Id="rId232" Type="http://schemas.openxmlformats.org/officeDocument/2006/relationships/hyperlink" Target="https://www.gartner.com/document/4600199" TargetMode="External"/><Relationship Id="rId253" Type="http://schemas.openxmlformats.org/officeDocument/2006/relationships/hyperlink" Target="https://www.gartner.com/document/4894031" TargetMode="External"/><Relationship Id="rId274" Type="http://schemas.openxmlformats.org/officeDocument/2006/relationships/hyperlink" Target="https://www.gartner.com/document/5065831" TargetMode="External"/><Relationship Id="rId295" Type="http://schemas.openxmlformats.org/officeDocument/2006/relationships/hyperlink" Target="https://www.gartner.com/document/5222864" TargetMode="External"/><Relationship Id="rId309" Type="http://schemas.openxmlformats.org/officeDocument/2006/relationships/hyperlink" Target="https://www.gartner.com/document/5319363" TargetMode="External"/><Relationship Id="rId27" Type="http://schemas.openxmlformats.org/officeDocument/2006/relationships/hyperlink" Target="https://www.gartner.com/document/3982008" TargetMode="External"/><Relationship Id="rId48" Type="http://schemas.openxmlformats.org/officeDocument/2006/relationships/hyperlink" Target="https://www.gartner.com/document/3982863" TargetMode="External"/><Relationship Id="rId69" Type="http://schemas.openxmlformats.org/officeDocument/2006/relationships/hyperlink" Target="https://www.gartner.com/document/3992910?ref=TypeAheadSearch" TargetMode="External"/><Relationship Id="rId113" Type="http://schemas.openxmlformats.org/officeDocument/2006/relationships/hyperlink" Target="https://www.gartner.com/document/4002240" TargetMode="External"/><Relationship Id="rId134" Type="http://schemas.openxmlformats.org/officeDocument/2006/relationships/hyperlink" Target="https://www.gartner.com/document/4008853" TargetMode="External"/><Relationship Id="rId80" Type="http://schemas.openxmlformats.org/officeDocument/2006/relationships/hyperlink" Target="https://www.gartner.com/document/3995125" TargetMode="External"/><Relationship Id="rId155" Type="http://schemas.openxmlformats.org/officeDocument/2006/relationships/hyperlink" Target="https://www.gartner.com/document/4014220" TargetMode="External"/><Relationship Id="rId176" Type="http://schemas.openxmlformats.org/officeDocument/2006/relationships/hyperlink" Target="https://www.gartner.com/document/4019645" TargetMode="External"/><Relationship Id="rId197" Type="http://schemas.openxmlformats.org/officeDocument/2006/relationships/hyperlink" Target="https://www.gartner.com/document/4224299" TargetMode="External"/><Relationship Id="rId201" Type="http://schemas.openxmlformats.org/officeDocument/2006/relationships/hyperlink" Target="https://www.gartner.com/document/4206799" TargetMode="External"/><Relationship Id="rId222" Type="http://schemas.openxmlformats.org/officeDocument/2006/relationships/hyperlink" Target="https://www.gartner.com/document/4482699" TargetMode="External"/><Relationship Id="rId243" Type="http://schemas.openxmlformats.org/officeDocument/2006/relationships/hyperlink" Target="https://www.gartner.com/document/4795831" TargetMode="External"/><Relationship Id="rId264" Type="http://schemas.openxmlformats.org/officeDocument/2006/relationships/hyperlink" Target="https://www.gartner.com/document/5027731" TargetMode="External"/><Relationship Id="rId285" Type="http://schemas.openxmlformats.org/officeDocument/2006/relationships/hyperlink" Target="https://www.gartner.com/document/5157531" TargetMode="External"/><Relationship Id="rId17" Type="http://schemas.openxmlformats.org/officeDocument/2006/relationships/hyperlink" Target="https://www.gartner.com/document/3980647" TargetMode="External"/><Relationship Id="rId38" Type="http://schemas.openxmlformats.org/officeDocument/2006/relationships/hyperlink" Target="https://www.gartner.com/document/3982397" TargetMode="External"/><Relationship Id="rId59" Type="http://schemas.openxmlformats.org/officeDocument/2006/relationships/hyperlink" Target="https://www.gartner.com/document/3989202" TargetMode="External"/><Relationship Id="rId103" Type="http://schemas.openxmlformats.org/officeDocument/2006/relationships/hyperlink" Target="https://www.gartner.com/document/4000332" TargetMode="External"/><Relationship Id="rId124" Type="http://schemas.openxmlformats.org/officeDocument/2006/relationships/hyperlink" Target="https://www.gartner.com/document/4005600" TargetMode="External"/><Relationship Id="rId310" Type="http://schemas.openxmlformats.org/officeDocument/2006/relationships/hyperlink" Target="https://www.gartner.com/document/5301665" TargetMode="External"/><Relationship Id="rId70" Type="http://schemas.openxmlformats.org/officeDocument/2006/relationships/hyperlink" Target="https://www.gartner.com/document/3992863?ref=TypeAheadSearch" TargetMode="External"/><Relationship Id="rId91" Type="http://schemas.openxmlformats.org/officeDocument/2006/relationships/hyperlink" Target="https://www.gartner.com/document/3996425" TargetMode="External"/><Relationship Id="rId145" Type="http://schemas.openxmlformats.org/officeDocument/2006/relationships/hyperlink" Target="https://www.gartner.com/document/4013073" TargetMode="External"/><Relationship Id="rId166" Type="http://schemas.openxmlformats.org/officeDocument/2006/relationships/hyperlink" Target="https://www.gartner.com/document/4016200" TargetMode="External"/><Relationship Id="rId187" Type="http://schemas.openxmlformats.org/officeDocument/2006/relationships/hyperlink" Target="https://www.gartner.com/document/4023330?ref=hp-wylo" TargetMode="External"/><Relationship Id="rId1" Type="http://schemas.openxmlformats.org/officeDocument/2006/relationships/hyperlink" Target="https://www.gartner.com/document/3913527" TargetMode="External"/><Relationship Id="rId212" Type="http://schemas.openxmlformats.org/officeDocument/2006/relationships/hyperlink" Target="https://www.gartner.com/document/4405099" TargetMode="External"/><Relationship Id="rId233" Type="http://schemas.openxmlformats.org/officeDocument/2006/relationships/hyperlink" Target="https://www.gartner.com/document/4690199" TargetMode="External"/><Relationship Id="rId254" Type="http://schemas.openxmlformats.org/officeDocument/2006/relationships/hyperlink" Target="https://www.gartner.com/document/4893731" TargetMode="External"/><Relationship Id="rId28" Type="http://schemas.openxmlformats.org/officeDocument/2006/relationships/hyperlink" Target="https://www.gartner.com/document/3982055" TargetMode="External"/><Relationship Id="rId49" Type="http://schemas.openxmlformats.org/officeDocument/2006/relationships/hyperlink" Target="https://www.gartner.com/document/3983459" TargetMode="External"/><Relationship Id="rId114" Type="http://schemas.openxmlformats.org/officeDocument/2006/relationships/hyperlink" Target="https://www.gartner.com/document/4002238" TargetMode="External"/><Relationship Id="rId275" Type="http://schemas.openxmlformats.org/officeDocument/2006/relationships/hyperlink" Target="https://www.gartner.com/document/5066131" TargetMode="External"/><Relationship Id="rId296" Type="http://schemas.openxmlformats.org/officeDocument/2006/relationships/hyperlink" Target="https://www.gartner.com/document/5239063" TargetMode="External"/><Relationship Id="rId300" Type="http://schemas.openxmlformats.org/officeDocument/2006/relationships/hyperlink" Target="https://www.gartner.com/document/5222764" TargetMode="External"/><Relationship Id="rId60" Type="http://schemas.openxmlformats.org/officeDocument/2006/relationships/hyperlink" Target="https://www.gartner.com/document/3990772" TargetMode="External"/><Relationship Id="rId81" Type="http://schemas.openxmlformats.org/officeDocument/2006/relationships/hyperlink" Target="https://www.gartner.com/document/3995123" TargetMode="External"/><Relationship Id="rId135" Type="http://schemas.openxmlformats.org/officeDocument/2006/relationships/hyperlink" Target="https://www.gartner.com/document/4008762" TargetMode="External"/><Relationship Id="rId156" Type="http://schemas.openxmlformats.org/officeDocument/2006/relationships/hyperlink" Target="https://www.gartner.com/document/4014176" TargetMode="External"/><Relationship Id="rId177" Type="http://schemas.openxmlformats.org/officeDocument/2006/relationships/hyperlink" Target="https://www.gartner.com/document/4020173" TargetMode="External"/><Relationship Id="rId198" Type="http://schemas.openxmlformats.org/officeDocument/2006/relationships/hyperlink" Target="https://www.gartner.com/document/4232599" TargetMode="External"/><Relationship Id="rId202" Type="http://schemas.openxmlformats.org/officeDocument/2006/relationships/hyperlink" Target="https://www.gartner.com/document/4206899" TargetMode="External"/><Relationship Id="rId223" Type="http://schemas.openxmlformats.org/officeDocument/2006/relationships/hyperlink" Target="https://www.gartner.com/document/4482599" TargetMode="External"/><Relationship Id="rId244" Type="http://schemas.openxmlformats.org/officeDocument/2006/relationships/hyperlink" Target="https://www.gartner.com/document/4796131" TargetMode="External"/><Relationship Id="rId18" Type="http://schemas.openxmlformats.org/officeDocument/2006/relationships/hyperlink" Target="https://www.gartner.com/document/3981022" TargetMode="External"/><Relationship Id="rId39" Type="http://schemas.openxmlformats.org/officeDocument/2006/relationships/hyperlink" Target="https://www.gartner.com/document/3983457" TargetMode="External"/><Relationship Id="rId265" Type="http://schemas.openxmlformats.org/officeDocument/2006/relationships/hyperlink" Target="https://www.gartner.com/document/5027831" TargetMode="External"/><Relationship Id="rId286" Type="http://schemas.openxmlformats.org/officeDocument/2006/relationships/hyperlink" Target="https://www.gartner.com/document/5154931" TargetMode="External"/><Relationship Id="rId50" Type="http://schemas.openxmlformats.org/officeDocument/2006/relationships/hyperlink" Target="https://www.gartner.com/document/3984284" TargetMode="External"/><Relationship Id="rId104" Type="http://schemas.openxmlformats.org/officeDocument/2006/relationships/hyperlink" Target="https://www.gartner.com/document/4000335" TargetMode="External"/><Relationship Id="rId125" Type="http://schemas.openxmlformats.org/officeDocument/2006/relationships/hyperlink" Target="https://www.gartner.com/document/4005598" TargetMode="External"/><Relationship Id="rId146" Type="http://schemas.openxmlformats.org/officeDocument/2006/relationships/hyperlink" Target="https://www.gartner.com/document/4012732" TargetMode="External"/><Relationship Id="rId167" Type="http://schemas.openxmlformats.org/officeDocument/2006/relationships/hyperlink" Target="https://www.gartner.com/document/4017045" TargetMode="External"/><Relationship Id="rId188" Type="http://schemas.openxmlformats.org/officeDocument/2006/relationships/hyperlink" Target="https://www.gartner.com/document/4023160?ref=solrAll&amp;refval=354287583" TargetMode="External"/><Relationship Id="rId311" Type="http://schemas.openxmlformats.org/officeDocument/2006/relationships/hyperlink" Target="https://www.gartner.com/document/5301963" TargetMode="External"/><Relationship Id="rId71" Type="http://schemas.openxmlformats.org/officeDocument/2006/relationships/hyperlink" Target="https://www.gartner.com/document/3992864?ref=TypeAheadSearch" TargetMode="External"/><Relationship Id="rId92" Type="http://schemas.openxmlformats.org/officeDocument/2006/relationships/hyperlink" Target="https://www.gartner.com/document/3996683" TargetMode="External"/><Relationship Id="rId213" Type="http://schemas.openxmlformats.org/officeDocument/2006/relationships/hyperlink" Target="https://www.gartner.com/document/4404699" TargetMode="External"/><Relationship Id="rId234" Type="http://schemas.openxmlformats.org/officeDocument/2006/relationships/hyperlink" Target="https://www.gartner.com/document/4689799" TargetMode="External"/><Relationship Id="rId2" Type="http://schemas.openxmlformats.org/officeDocument/2006/relationships/hyperlink" Target="https://www.gartner.com/document/3955937" TargetMode="External"/><Relationship Id="rId29" Type="http://schemas.openxmlformats.org/officeDocument/2006/relationships/hyperlink" Target="https://www.gartner.com/document/3982051" TargetMode="External"/><Relationship Id="rId255" Type="http://schemas.openxmlformats.org/officeDocument/2006/relationships/hyperlink" Target="https://www.gartner.com/document/4943331" TargetMode="External"/><Relationship Id="rId276" Type="http://schemas.openxmlformats.org/officeDocument/2006/relationships/hyperlink" Target="https://www.gartner.com/document/5065731" TargetMode="External"/><Relationship Id="rId297" Type="http://schemas.openxmlformats.org/officeDocument/2006/relationships/hyperlink" Target="https://www.gartner.com/document/5222963" TargetMode="External"/><Relationship Id="rId40" Type="http://schemas.openxmlformats.org/officeDocument/2006/relationships/hyperlink" Target="https://www.gartner.com/document/3983037" TargetMode="External"/><Relationship Id="rId115" Type="http://schemas.openxmlformats.org/officeDocument/2006/relationships/hyperlink" Target="https://www.gartner.com/document/4002430" TargetMode="External"/><Relationship Id="rId136" Type="http://schemas.openxmlformats.org/officeDocument/2006/relationships/hyperlink" Target="https://www.gartner.com/document/4008761" TargetMode="External"/><Relationship Id="rId157" Type="http://schemas.openxmlformats.org/officeDocument/2006/relationships/hyperlink" Target="https://www.gartner.com/document/4014222" TargetMode="External"/><Relationship Id="rId178" Type="http://schemas.openxmlformats.org/officeDocument/2006/relationships/hyperlink" Target="https://www.gartner.com/document/4021665?ref=TypeAheadSearch" TargetMode="External"/><Relationship Id="rId301" Type="http://schemas.openxmlformats.org/officeDocument/2006/relationships/hyperlink" Target="https://www.gartner.com/document/5259463" TargetMode="External"/><Relationship Id="rId61" Type="http://schemas.openxmlformats.org/officeDocument/2006/relationships/hyperlink" Target="https://www.gartner.com/document/3991602?ref=TypeAheadSearch" TargetMode="External"/><Relationship Id="rId82" Type="http://schemas.openxmlformats.org/officeDocument/2006/relationships/hyperlink" Target="https://www.gartner.com/document/3995324" TargetMode="External"/><Relationship Id="rId199" Type="http://schemas.openxmlformats.org/officeDocument/2006/relationships/hyperlink" Target="https://www.gartner.com/document/4224199" TargetMode="External"/><Relationship Id="rId203" Type="http://schemas.openxmlformats.org/officeDocument/2006/relationships/hyperlink" Target="https://www.gartner.com/document/4224999" TargetMode="External"/><Relationship Id="rId19" Type="http://schemas.openxmlformats.org/officeDocument/2006/relationships/hyperlink" Target="https://www.gartner.com/document/3980839" TargetMode="External"/><Relationship Id="rId224" Type="http://schemas.openxmlformats.org/officeDocument/2006/relationships/hyperlink" Target="https://www.gartner.com/document/4580999" TargetMode="External"/><Relationship Id="rId245" Type="http://schemas.openxmlformats.org/officeDocument/2006/relationships/hyperlink" Target="https://www.gartner.com/document/4795731" TargetMode="External"/><Relationship Id="rId266" Type="http://schemas.openxmlformats.org/officeDocument/2006/relationships/hyperlink" Target="https://www.gartner.com/document/5027732" TargetMode="External"/><Relationship Id="rId287" Type="http://schemas.openxmlformats.org/officeDocument/2006/relationships/hyperlink" Target="https://www.gartner.com/document/5155331" TargetMode="External"/><Relationship Id="rId30" Type="http://schemas.openxmlformats.org/officeDocument/2006/relationships/hyperlink" Target="https://www.gartner.com/document/3982053" TargetMode="External"/><Relationship Id="rId105" Type="http://schemas.openxmlformats.org/officeDocument/2006/relationships/hyperlink" Target="https://www.gartner.com/document/4000334" TargetMode="External"/><Relationship Id="rId126" Type="http://schemas.openxmlformats.org/officeDocument/2006/relationships/hyperlink" Target="https://www.gartner.com/document/4005599" TargetMode="External"/><Relationship Id="rId147" Type="http://schemas.openxmlformats.org/officeDocument/2006/relationships/hyperlink" Target="https://www.gartner.com/document/4012812" TargetMode="External"/><Relationship Id="rId168" Type="http://schemas.openxmlformats.org/officeDocument/2006/relationships/hyperlink" Target="https://www.gartner.com/document/4017044" TargetMode="External"/><Relationship Id="rId312" Type="http://schemas.openxmlformats.org/officeDocument/2006/relationships/hyperlink" Target="https://www.gartner.com/document/5301463" TargetMode="External"/><Relationship Id="rId51" Type="http://schemas.openxmlformats.org/officeDocument/2006/relationships/hyperlink" Target="https://www.gartner.com/document/3984278" TargetMode="External"/><Relationship Id="rId72" Type="http://schemas.openxmlformats.org/officeDocument/2006/relationships/hyperlink" Target="https://www.gartner.com/document/3993882" TargetMode="External"/><Relationship Id="rId93" Type="http://schemas.openxmlformats.org/officeDocument/2006/relationships/hyperlink" Target="https://www.gartner.com/document/3999186" TargetMode="External"/><Relationship Id="rId189" Type="http://schemas.openxmlformats.org/officeDocument/2006/relationships/hyperlink" Target="https://www.gartner.com/document/4023328?ref=solrAll&amp;refval=354289641" TargetMode="External"/><Relationship Id="rId3" Type="http://schemas.openxmlformats.org/officeDocument/2006/relationships/hyperlink" Target="https://www.gartner.com/document/3953449" TargetMode="External"/><Relationship Id="rId214" Type="http://schemas.openxmlformats.org/officeDocument/2006/relationships/hyperlink" Target="https://www.gartner.com/document/4405199" TargetMode="External"/><Relationship Id="rId235" Type="http://schemas.openxmlformats.org/officeDocument/2006/relationships/hyperlink" Target="https://www.gartner.com/document/4690099" TargetMode="External"/><Relationship Id="rId256" Type="http://schemas.openxmlformats.org/officeDocument/2006/relationships/hyperlink" Target="https://www.gartner.com/document/4943231" TargetMode="External"/><Relationship Id="rId277" Type="http://schemas.openxmlformats.org/officeDocument/2006/relationships/hyperlink" Target="https://www.gartner.com/document/5155831" TargetMode="External"/><Relationship Id="rId298" Type="http://schemas.openxmlformats.org/officeDocument/2006/relationships/hyperlink" Target="https://www.gartner.com/document/5239163" TargetMode="External"/><Relationship Id="rId116" Type="http://schemas.openxmlformats.org/officeDocument/2006/relationships/hyperlink" Target="https://www.gartner.com/document/4002333" TargetMode="External"/><Relationship Id="rId137" Type="http://schemas.openxmlformats.org/officeDocument/2006/relationships/hyperlink" Target="https://www.gartner.com/document/4008758" TargetMode="External"/><Relationship Id="rId158" Type="http://schemas.openxmlformats.org/officeDocument/2006/relationships/hyperlink" Target="https://www.gartner.com/document/4014174" TargetMode="External"/><Relationship Id="rId302" Type="http://schemas.openxmlformats.org/officeDocument/2006/relationships/hyperlink" Target="https://www.gartner.com/document/5302363" TargetMode="External"/><Relationship Id="rId20" Type="http://schemas.openxmlformats.org/officeDocument/2006/relationships/hyperlink" Target="https://www.gartner.com/document/3980808" TargetMode="External"/><Relationship Id="rId41" Type="http://schemas.openxmlformats.org/officeDocument/2006/relationships/hyperlink" Target="https://www.gartner.com/document/3982872" TargetMode="External"/><Relationship Id="rId62" Type="http://schemas.openxmlformats.org/officeDocument/2006/relationships/hyperlink" Target="https://www.gartner.com/document/3991601?ref=TypeAheadSearch" TargetMode="External"/><Relationship Id="rId83" Type="http://schemas.openxmlformats.org/officeDocument/2006/relationships/hyperlink" Target="https://www.gartner.com/document/3995322" TargetMode="External"/><Relationship Id="rId179" Type="http://schemas.openxmlformats.org/officeDocument/2006/relationships/hyperlink" Target="https://www.gartner.com/document/4021704?ref=TypeAheadSearch" TargetMode="External"/><Relationship Id="rId190" Type="http://schemas.openxmlformats.org/officeDocument/2006/relationships/hyperlink" Target="https://www.gartner.com/document/4031399?ref=TypeAheadSearch" TargetMode="External"/><Relationship Id="rId204" Type="http://schemas.openxmlformats.org/officeDocument/2006/relationships/hyperlink" Target="https://www.gartner.com/document/4316999" TargetMode="External"/><Relationship Id="rId225" Type="http://schemas.openxmlformats.org/officeDocument/2006/relationships/hyperlink" Target="https://www.gartner.com/document/4581099" TargetMode="External"/><Relationship Id="rId246" Type="http://schemas.openxmlformats.org/officeDocument/2006/relationships/hyperlink" Target="https://www.gartner.com/document/4795931" TargetMode="External"/><Relationship Id="rId267" Type="http://schemas.openxmlformats.org/officeDocument/2006/relationships/hyperlink" Target="https://www.gartner.com/document/5065631" TargetMode="External"/><Relationship Id="rId288" Type="http://schemas.openxmlformats.org/officeDocument/2006/relationships/hyperlink" Target="https://www.gartner.com/document/5161031" TargetMode="External"/><Relationship Id="rId106" Type="http://schemas.openxmlformats.org/officeDocument/2006/relationships/hyperlink" Target="https://www.gartner.com/document/4000513" TargetMode="External"/><Relationship Id="rId127" Type="http://schemas.openxmlformats.org/officeDocument/2006/relationships/hyperlink" Target="https://www.gartner.com/document/4007667" TargetMode="External"/><Relationship Id="rId313" Type="http://schemas.openxmlformats.org/officeDocument/2006/relationships/hyperlink" Target="https://www.gartner.com/document/5302263" TargetMode="External"/><Relationship Id="rId10" Type="http://schemas.openxmlformats.org/officeDocument/2006/relationships/hyperlink" Target="https://www.gartner.com/document/3976115" TargetMode="External"/><Relationship Id="rId31" Type="http://schemas.openxmlformats.org/officeDocument/2006/relationships/hyperlink" Target="https://www.gartner.com/document/3981813" TargetMode="External"/><Relationship Id="rId52" Type="http://schemas.openxmlformats.org/officeDocument/2006/relationships/hyperlink" Target="https://www.gartner.com/document/3984510" TargetMode="External"/><Relationship Id="rId73" Type="http://schemas.openxmlformats.org/officeDocument/2006/relationships/hyperlink" Target="https://www.gartner.com/document/3993256" TargetMode="External"/><Relationship Id="rId94" Type="http://schemas.openxmlformats.org/officeDocument/2006/relationships/hyperlink" Target="https://www.gartner.com/document/3999052" TargetMode="External"/><Relationship Id="rId148" Type="http://schemas.openxmlformats.org/officeDocument/2006/relationships/hyperlink" Target="https://www.gartner.com/document/4012941" TargetMode="External"/><Relationship Id="rId169" Type="http://schemas.openxmlformats.org/officeDocument/2006/relationships/hyperlink" Target="https://www.gartner.com/document/4017046" TargetMode="External"/><Relationship Id="rId4" Type="http://schemas.openxmlformats.org/officeDocument/2006/relationships/hyperlink" Target="https://www.gartner.com/document/3971220" TargetMode="External"/><Relationship Id="rId180" Type="http://schemas.openxmlformats.org/officeDocument/2006/relationships/hyperlink" Target="https://www.gartner.com/document/4022590" TargetMode="External"/><Relationship Id="rId215" Type="http://schemas.openxmlformats.org/officeDocument/2006/relationships/hyperlink" Target="https://www.gartner.com/document/4404999" TargetMode="External"/><Relationship Id="rId236" Type="http://schemas.openxmlformats.org/officeDocument/2006/relationships/hyperlink" Target="https://www.gartner.com/document/4689999" TargetMode="External"/><Relationship Id="rId257" Type="http://schemas.openxmlformats.org/officeDocument/2006/relationships/hyperlink" Target="https://www.gartner.com/document/4975831" TargetMode="External"/><Relationship Id="rId278" Type="http://schemas.openxmlformats.org/officeDocument/2006/relationships/hyperlink" Target="https://www.gartner.com/document/5157031" TargetMode="External"/><Relationship Id="rId303" Type="http://schemas.openxmlformats.org/officeDocument/2006/relationships/hyperlink" Target="https://www.gartner.com/document/5301563" TargetMode="External"/><Relationship Id="rId42" Type="http://schemas.openxmlformats.org/officeDocument/2006/relationships/hyperlink" Target="https://www.gartner.com/document/3983271" TargetMode="External"/><Relationship Id="rId84" Type="http://schemas.openxmlformats.org/officeDocument/2006/relationships/hyperlink" Target="https://www.gartner.com/document/3995323" TargetMode="External"/><Relationship Id="rId138" Type="http://schemas.openxmlformats.org/officeDocument/2006/relationships/hyperlink" Target="https://www.gartner.com/document/4009861" TargetMode="External"/><Relationship Id="rId191" Type="http://schemas.openxmlformats.org/officeDocument/2006/relationships/hyperlink" Target="https://www.gartner.com/document/4031099?ref=TypeAheadSearch" TargetMode="External"/><Relationship Id="rId205" Type="http://schemas.openxmlformats.org/officeDocument/2006/relationships/hyperlink" Target="https://www.gartner.com/document/4304899" TargetMode="External"/><Relationship Id="rId247" Type="http://schemas.openxmlformats.org/officeDocument/2006/relationships/hyperlink" Target="https://www.gartner.com/document/4796031" TargetMode="External"/><Relationship Id="rId107" Type="http://schemas.openxmlformats.org/officeDocument/2006/relationships/hyperlink" Target="https://www.gartner.com/document/4001503" TargetMode="External"/><Relationship Id="rId289" Type="http://schemas.openxmlformats.org/officeDocument/2006/relationships/hyperlink" Target="https://www.gartner.com/document/5189463" TargetMode="External"/><Relationship Id="rId11" Type="http://schemas.openxmlformats.org/officeDocument/2006/relationships/hyperlink" Target="https://www.gartner.com/document/3976121" TargetMode="External"/><Relationship Id="rId53" Type="http://schemas.openxmlformats.org/officeDocument/2006/relationships/hyperlink" Target="https://www.gartner.com/document/3985462" TargetMode="External"/><Relationship Id="rId149" Type="http://schemas.openxmlformats.org/officeDocument/2006/relationships/hyperlink" Target="https://www.gartner.com/document/4012938" TargetMode="External"/><Relationship Id="rId314" Type="http://schemas.openxmlformats.org/officeDocument/2006/relationships/printerSettings" Target="../printerSettings/printerSettings2.bin"/><Relationship Id="rId95" Type="http://schemas.openxmlformats.org/officeDocument/2006/relationships/hyperlink" Target="https://www.gartner.com/document/3999184" TargetMode="External"/><Relationship Id="rId160" Type="http://schemas.openxmlformats.org/officeDocument/2006/relationships/hyperlink" Target="https://www.gartner.com/document/4014175" TargetMode="External"/><Relationship Id="rId216" Type="http://schemas.openxmlformats.org/officeDocument/2006/relationships/hyperlink" Target="https://www.gartner.com/document/4404899" TargetMode="External"/><Relationship Id="rId258" Type="http://schemas.openxmlformats.org/officeDocument/2006/relationships/hyperlink" Target="https://www.gartner.com/document/4985031" TargetMode="External"/><Relationship Id="rId22" Type="http://schemas.openxmlformats.org/officeDocument/2006/relationships/hyperlink" Target="https://www.gartner.com/document/3980758" TargetMode="External"/><Relationship Id="rId64" Type="http://schemas.openxmlformats.org/officeDocument/2006/relationships/hyperlink" Target="https://www.gartner.com/document/3991659?ref=TypeAheadSearch" TargetMode="External"/><Relationship Id="rId118" Type="http://schemas.openxmlformats.org/officeDocument/2006/relationships/hyperlink" Target="https://www.gartner.com/document/4004485" TargetMode="External"/><Relationship Id="rId171" Type="http://schemas.openxmlformats.org/officeDocument/2006/relationships/hyperlink" Target="https://www.gartner.com/document/4017601" TargetMode="External"/><Relationship Id="rId227" Type="http://schemas.openxmlformats.org/officeDocument/2006/relationships/hyperlink" Target="https://www.gartner.com/document/4581299" TargetMode="External"/><Relationship Id="rId269" Type="http://schemas.openxmlformats.org/officeDocument/2006/relationships/hyperlink" Target="https://www.gartner.com/document/5065732" TargetMode="External"/><Relationship Id="rId33" Type="http://schemas.openxmlformats.org/officeDocument/2006/relationships/hyperlink" Target="https://www.gartner.com/document/3982123" TargetMode="External"/><Relationship Id="rId129" Type="http://schemas.openxmlformats.org/officeDocument/2006/relationships/hyperlink" Target="https://www.gartner.com/document/4007576" TargetMode="External"/><Relationship Id="rId280" Type="http://schemas.openxmlformats.org/officeDocument/2006/relationships/hyperlink" Target="https://www.gartner.com/document/5157331" TargetMode="External"/><Relationship Id="rId75" Type="http://schemas.openxmlformats.org/officeDocument/2006/relationships/hyperlink" Target="https://www.gartner.com/document/3994653" TargetMode="External"/><Relationship Id="rId140" Type="http://schemas.openxmlformats.org/officeDocument/2006/relationships/hyperlink" Target="https://www.gartner.com/document/4009863" TargetMode="External"/><Relationship Id="rId182" Type="http://schemas.openxmlformats.org/officeDocument/2006/relationships/hyperlink" Target="https://www.gartner.com/document/4022454" TargetMode="External"/><Relationship Id="rId6" Type="http://schemas.openxmlformats.org/officeDocument/2006/relationships/hyperlink" Target="https://www.gartner.com/document/3976117" TargetMode="External"/><Relationship Id="rId238" Type="http://schemas.openxmlformats.org/officeDocument/2006/relationships/hyperlink" Target="https://www.gartner.com/document/4689699" TargetMode="External"/><Relationship Id="rId291" Type="http://schemas.openxmlformats.org/officeDocument/2006/relationships/hyperlink" Target="https://www.gartner.com/document/5222863" TargetMode="External"/><Relationship Id="rId305" Type="http://schemas.openxmlformats.org/officeDocument/2006/relationships/hyperlink" Target="https://www.gartner.com/document/5301964" TargetMode="External"/><Relationship Id="rId44" Type="http://schemas.openxmlformats.org/officeDocument/2006/relationships/hyperlink" Target="https://www.gartner.com/document/3983761" TargetMode="External"/><Relationship Id="rId86" Type="http://schemas.openxmlformats.org/officeDocument/2006/relationships/hyperlink" Target="https://www.gartner.com/document/3996681" TargetMode="External"/><Relationship Id="rId151" Type="http://schemas.openxmlformats.org/officeDocument/2006/relationships/hyperlink" Target="https://www.gartner.com/document/401293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9"/>
  <sheetViews>
    <sheetView tabSelected="1" zoomScale="123" zoomScaleNormal="170" workbookViewId="0">
      <selection activeCell="B18" sqref="B18"/>
    </sheetView>
  </sheetViews>
  <sheetFormatPr defaultColWidth="8.81640625" defaultRowHeight="14.5" x14ac:dyDescent="0.35"/>
  <cols>
    <col min="1" max="1" width="70.7265625" style="2" customWidth="1"/>
    <col min="2" max="2" width="10.453125" style="2" bestFit="1" customWidth="1"/>
    <col min="3" max="3" width="13.81640625" style="2" customWidth="1"/>
    <col min="4" max="5" width="8.81640625" style="2"/>
    <col min="6" max="6" width="8.81640625" style="2" customWidth="1"/>
    <col min="7" max="7" width="6.81640625" style="2" customWidth="1"/>
    <col min="8" max="16384" width="8.81640625" style="2"/>
  </cols>
  <sheetData>
    <row r="1" spans="1:8" x14ac:dyDescent="0.35">
      <c r="A1" s="1" t="s">
        <v>0</v>
      </c>
    </row>
    <row r="3" spans="1:8" ht="40" customHeight="1" x14ac:dyDescent="0.35">
      <c r="A3" s="39" t="s">
        <v>373</v>
      </c>
      <c r="B3" s="39"/>
      <c r="C3" s="39"/>
      <c r="D3" s="39"/>
      <c r="E3" s="39"/>
      <c r="F3" s="39"/>
      <c r="G3" s="39"/>
    </row>
    <row r="4" spans="1:8" x14ac:dyDescent="0.35">
      <c r="A4" s="3" t="s">
        <v>1</v>
      </c>
    </row>
    <row r="6" spans="1:8" x14ac:dyDescent="0.35">
      <c r="A6" s="6" t="s">
        <v>2</v>
      </c>
      <c r="B6" s="4"/>
      <c r="C6" s="4"/>
      <c r="D6" s="4"/>
      <c r="E6" s="4"/>
      <c r="F6" s="4"/>
      <c r="G6" s="4"/>
    </row>
    <row r="7" spans="1:8" ht="110" customHeight="1" x14ac:dyDescent="0.35">
      <c r="A7" s="39" t="s">
        <v>374</v>
      </c>
      <c r="B7" s="39"/>
      <c r="C7" s="39"/>
      <c r="D7" s="39"/>
      <c r="E7" s="39"/>
      <c r="F7" s="39"/>
      <c r="G7" s="39"/>
    </row>
    <row r="8" spans="1:8" ht="15" customHeight="1" x14ac:dyDescent="0.35">
      <c r="A8" s="37" t="s">
        <v>375</v>
      </c>
      <c r="B8" s="4"/>
      <c r="C8" s="4"/>
      <c r="D8" s="4"/>
      <c r="E8" s="4"/>
      <c r="F8" s="4"/>
      <c r="G8" s="4"/>
    </row>
    <row r="9" spans="1:8" x14ac:dyDescent="0.35">
      <c r="A9" s="37" t="s">
        <v>376</v>
      </c>
    </row>
    <row r="11" spans="1:8" ht="15" customHeight="1" x14ac:dyDescent="0.35">
      <c r="A11" s="6" t="s">
        <v>377</v>
      </c>
      <c r="B11" s="6"/>
      <c r="C11" s="6"/>
      <c r="D11" s="6"/>
      <c r="E11" s="6"/>
      <c r="F11" s="6"/>
      <c r="G11" s="6"/>
    </row>
    <row r="12" spans="1:8" ht="120" customHeight="1" x14ac:dyDescent="0.35">
      <c r="A12" s="39" t="s">
        <v>378</v>
      </c>
      <c r="B12" s="39"/>
      <c r="C12" s="39"/>
      <c r="D12" s="39"/>
      <c r="E12" s="39"/>
      <c r="F12" s="39"/>
      <c r="G12" s="39"/>
    </row>
    <row r="13" spans="1:8" ht="20.5" customHeight="1" x14ac:dyDescent="0.35">
      <c r="A13" s="6" t="s">
        <v>379</v>
      </c>
      <c r="B13" s="30"/>
      <c r="C13" s="30"/>
      <c r="D13" s="30"/>
      <c r="E13" s="30"/>
      <c r="F13" s="30"/>
      <c r="G13" s="30"/>
    </row>
    <row r="14" spans="1:8" ht="61.5" customHeight="1" x14ac:dyDescent="0.35">
      <c r="A14" s="40" t="s">
        <v>380</v>
      </c>
      <c r="B14" s="41"/>
      <c r="C14" s="41"/>
      <c r="D14" s="41"/>
      <c r="E14" s="41"/>
      <c r="F14" s="41"/>
      <c r="G14" s="41"/>
      <c r="H14" s="31"/>
    </row>
    <row r="15" spans="1:8" ht="14.25" customHeight="1" x14ac:dyDescent="0.35">
      <c r="A15" s="32" t="s">
        <v>381</v>
      </c>
      <c r="B15" s="30"/>
      <c r="C15" s="30"/>
      <c r="D15" s="30"/>
      <c r="E15" s="30"/>
      <c r="F15" s="30"/>
      <c r="G15" s="30"/>
      <c r="H15" s="30"/>
    </row>
    <row r="16" spans="1:8" ht="15" thickBot="1" x14ac:dyDescent="0.4"/>
    <row r="17" spans="1:2" ht="15" thickBot="1" x14ac:dyDescent="0.4">
      <c r="A17" s="5" t="s">
        <v>3</v>
      </c>
      <c r="B17" s="7">
        <v>45397</v>
      </c>
    </row>
    <row r="19" spans="1:2" x14ac:dyDescent="0.35">
      <c r="A19" s="15"/>
    </row>
  </sheetData>
  <mergeCells count="4">
    <mergeCell ref="A3:G3"/>
    <mergeCell ref="A7:G7"/>
    <mergeCell ref="A14:G14"/>
    <mergeCell ref="A12:G12"/>
  </mergeCells>
  <hyperlinks>
    <hyperlink ref="A4" r:id="rId1" xr:uid="{D5D9EB97-5312-468E-8D7E-FAF0BEE32BAF}"/>
    <hyperlink ref="A15" r:id="rId2" xr:uid="{469F6F68-E850-4EC8-8778-41BFC1583619}"/>
    <hyperlink ref="A8" r:id="rId3" display="https://blogs.gartner.com/reviews-pages/gartner-peer-insights-voice-of-the-customer-methodology-3-0/" xr:uid="{E6BEEF10-ABE9-4C71-882A-2A3FCFF135A7}"/>
    <hyperlink ref="A9" r:id="rId4" xr:uid="{05BEB359-C60A-4BA6-807B-898C2CC0727E}"/>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C61A6-1885-4DC2-8CBE-1E6A350E4F67}">
  <sheetPr codeName="Sheet2"/>
  <dimension ref="A2:K430"/>
  <sheetViews>
    <sheetView zoomScale="95" zoomScaleNormal="110" workbookViewId="0">
      <pane ySplit="5" topLeftCell="A420" activePane="bottomLeft" state="frozen"/>
      <selection activeCell="A14" sqref="A14"/>
      <selection pane="bottomLeft" activeCell="F430" sqref="F430"/>
    </sheetView>
  </sheetViews>
  <sheetFormatPr defaultRowHeight="14.5" x14ac:dyDescent="0.35"/>
  <cols>
    <col min="1" max="1" width="60.54296875" bestFit="1" customWidth="1"/>
    <col min="2" max="2" width="25" style="21" customWidth="1"/>
    <col min="3" max="3" width="18.54296875" style="21" bestFit="1" customWidth="1"/>
    <col min="4" max="4" width="23.1796875" style="21" customWidth="1"/>
    <col min="5" max="5" width="19.54296875" style="21" bestFit="1" customWidth="1"/>
    <col min="6" max="6" width="19.1796875" style="21" customWidth="1"/>
    <col min="10" max="10" width="40.81640625" bestFit="1" customWidth="1"/>
  </cols>
  <sheetData>
    <row r="2" spans="1:6" x14ac:dyDescent="0.35">
      <c r="A2" t="s">
        <v>4</v>
      </c>
    </row>
    <row r="4" spans="1:6" x14ac:dyDescent="0.35">
      <c r="A4" s="8" t="s">
        <v>5</v>
      </c>
      <c r="B4" s="28"/>
      <c r="C4" s="18"/>
      <c r="D4" s="18"/>
      <c r="E4" s="18"/>
    </row>
    <row r="5" spans="1:6" ht="26" x14ac:dyDescent="0.35">
      <c r="A5" s="10" t="s">
        <v>6</v>
      </c>
      <c r="B5" s="19" t="s">
        <v>7</v>
      </c>
      <c r="C5" s="19" t="s">
        <v>8</v>
      </c>
      <c r="D5" s="19" t="s">
        <v>9</v>
      </c>
      <c r="E5" s="19" t="s">
        <v>10</v>
      </c>
      <c r="F5" s="19" t="s">
        <v>11</v>
      </c>
    </row>
    <row r="6" spans="1:6" x14ac:dyDescent="0.35">
      <c r="A6" s="11" t="s">
        <v>12</v>
      </c>
      <c r="B6" s="12">
        <v>43149</v>
      </c>
      <c r="C6" s="22">
        <v>42767</v>
      </c>
      <c r="D6" s="22">
        <v>43070</v>
      </c>
      <c r="E6" s="22">
        <v>43131</v>
      </c>
      <c r="F6" s="24" t="str">
        <f>HYPERLINK("https://www.gartner.com/document/3863767","3863767")</f>
        <v>3863767</v>
      </c>
    </row>
    <row r="7" spans="1:6" x14ac:dyDescent="0.35">
      <c r="A7" s="11" t="s">
        <v>13</v>
      </c>
      <c r="B7" s="12">
        <v>43238</v>
      </c>
      <c r="C7" s="22">
        <v>42767</v>
      </c>
      <c r="D7" s="22">
        <v>43070</v>
      </c>
      <c r="E7" s="22">
        <v>43131</v>
      </c>
      <c r="F7" s="24" t="str">
        <f>HYPERLINK("https://www.gartner.com/document/3876179","3876179")</f>
        <v>3876179</v>
      </c>
    </row>
    <row r="8" spans="1:6" x14ac:dyDescent="0.35">
      <c r="A8" s="11" t="s">
        <v>14</v>
      </c>
      <c r="B8" s="12">
        <v>43238</v>
      </c>
      <c r="C8" s="22">
        <v>42767</v>
      </c>
      <c r="D8" s="22">
        <v>43070</v>
      </c>
      <c r="E8" s="22">
        <v>43131</v>
      </c>
      <c r="F8" s="24" t="str">
        <f>HYPERLINK("https://www.gartner.com/document/3875985","3875985")</f>
        <v>3875985</v>
      </c>
    </row>
    <row r="9" spans="1:6" x14ac:dyDescent="0.35">
      <c r="A9" s="11" t="s">
        <v>15</v>
      </c>
      <c r="B9" s="12">
        <v>43318</v>
      </c>
      <c r="C9" s="22">
        <v>42856</v>
      </c>
      <c r="D9" s="22">
        <v>43160</v>
      </c>
      <c r="E9" s="22">
        <v>43220</v>
      </c>
      <c r="F9" s="24" t="str">
        <f>HYPERLINK("https://www.gartner.com/document/3885569","3885569")</f>
        <v>3885569</v>
      </c>
    </row>
    <row r="10" spans="1:6" x14ac:dyDescent="0.35">
      <c r="A10" s="11" t="s">
        <v>16</v>
      </c>
      <c r="B10" s="12">
        <v>43330</v>
      </c>
      <c r="C10" s="22">
        <v>42856</v>
      </c>
      <c r="D10" s="22">
        <v>43160</v>
      </c>
      <c r="E10" s="22">
        <v>43220</v>
      </c>
      <c r="F10" s="24" t="str">
        <f>HYPERLINK("https://www.gartner.com/document/3885067","3885067")</f>
        <v>3885067</v>
      </c>
    </row>
    <row r="11" spans="1:6" x14ac:dyDescent="0.35">
      <c r="A11" s="11" t="s">
        <v>17</v>
      </c>
      <c r="B11" s="12">
        <v>43330</v>
      </c>
      <c r="C11" s="22">
        <v>42856</v>
      </c>
      <c r="D11" s="22">
        <v>43160</v>
      </c>
      <c r="E11" s="22">
        <v>43220</v>
      </c>
      <c r="F11" s="24" t="str">
        <f>HYPERLINK("https://www.gartner.com/document/3885564","3885564")</f>
        <v>3885564</v>
      </c>
    </row>
    <row r="12" spans="1:6" x14ac:dyDescent="0.35">
      <c r="A12" s="11" t="s">
        <v>18</v>
      </c>
      <c r="B12" s="12">
        <v>43361</v>
      </c>
      <c r="C12" s="22">
        <v>42917</v>
      </c>
      <c r="D12" s="22">
        <v>43221</v>
      </c>
      <c r="E12" s="22">
        <v>43281</v>
      </c>
      <c r="F12" s="24" t="str">
        <f>HYPERLINK("https://www.gartner.com/document/3890130","3890130")</f>
        <v>3890130</v>
      </c>
    </row>
    <row r="13" spans="1:6" x14ac:dyDescent="0.35">
      <c r="A13" s="11" t="s">
        <v>19</v>
      </c>
      <c r="B13" s="12">
        <v>43382</v>
      </c>
      <c r="C13" s="22">
        <v>42917</v>
      </c>
      <c r="D13" s="22">
        <v>43221</v>
      </c>
      <c r="E13" s="22">
        <v>43281</v>
      </c>
      <c r="F13" s="24" t="str">
        <f>HYPERLINK("https://www.gartner.com/document/3891220","3891220")</f>
        <v>3891220</v>
      </c>
    </row>
    <row r="14" spans="1:6" x14ac:dyDescent="0.35">
      <c r="A14" s="11" t="s">
        <v>20</v>
      </c>
      <c r="B14" s="12">
        <v>43370</v>
      </c>
      <c r="C14" s="22">
        <v>42948</v>
      </c>
      <c r="D14" s="22">
        <v>43252</v>
      </c>
      <c r="E14" s="22">
        <v>43312</v>
      </c>
      <c r="F14" s="24" t="str">
        <f>HYPERLINK("https://www.gartner.com/document/3890799","3890799")</f>
        <v>3890799</v>
      </c>
    </row>
    <row r="15" spans="1:6" x14ac:dyDescent="0.35">
      <c r="A15" s="11" t="s">
        <v>21</v>
      </c>
      <c r="B15" s="12">
        <v>43396</v>
      </c>
      <c r="C15" s="22">
        <v>42979</v>
      </c>
      <c r="D15" s="22">
        <v>43282</v>
      </c>
      <c r="E15" s="22">
        <v>43343</v>
      </c>
      <c r="F15" s="24" t="str">
        <f>HYPERLINK("https://www.gartner.com/document/3891893","3891893")</f>
        <v>3891893</v>
      </c>
    </row>
    <row r="16" spans="1:6" x14ac:dyDescent="0.35">
      <c r="A16" s="11" t="s">
        <v>22</v>
      </c>
      <c r="B16" s="12">
        <v>43397</v>
      </c>
      <c r="C16" s="22">
        <v>42979</v>
      </c>
      <c r="D16" s="22">
        <v>43282</v>
      </c>
      <c r="E16" s="22">
        <v>43343</v>
      </c>
      <c r="F16" s="24" t="str">
        <f>HYPERLINK("https://www.gartner.com/document/3891904","3891904")</f>
        <v>3891904</v>
      </c>
    </row>
    <row r="17" spans="1:6" x14ac:dyDescent="0.35">
      <c r="A17" s="11" t="s">
        <v>23</v>
      </c>
      <c r="B17" s="12">
        <v>43423</v>
      </c>
      <c r="C17" s="22">
        <v>42979</v>
      </c>
      <c r="D17" s="22">
        <v>43282</v>
      </c>
      <c r="E17" s="22">
        <v>43343</v>
      </c>
      <c r="F17" s="24" t="str">
        <f>HYPERLINK("https://www.gartner.com/document/3893495","3893495")</f>
        <v>3893495</v>
      </c>
    </row>
    <row r="18" spans="1:6" x14ac:dyDescent="0.35">
      <c r="A18" s="11" t="s">
        <v>24</v>
      </c>
      <c r="B18" s="12">
        <v>43424</v>
      </c>
      <c r="C18" s="22">
        <v>42979</v>
      </c>
      <c r="D18" s="22">
        <v>43282</v>
      </c>
      <c r="E18" s="22">
        <v>43343</v>
      </c>
      <c r="F18" s="24" t="str">
        <f>HYPERLINK("https://www.gartner.com/document/3893683","3893683")</f>
        <v>3893683</v>
      </c>
    </row>
    <row r="19" spans="1:6" x14ac:dyDescent="0.35">
      <c r="A19" s="11" t="s">
        <v>25</v>
      </c>
      <c r="B19" s="12">
        <v>43430</v>
      </c>
      <c r="C19" s="22">
        <v>42979</v>
      </c>
      <c r="D19" s="22">
        <v>43282</v>
      </c>
      <c r="E19" s="22">
        <v>43343</v>
      </c>
      <c r="F19" s="24" t="str">
        <f>HYPERLINK("https://www.gartner.com/document/3894092","3894092")</f>
        <v>3894092</v>
      </c>
    </row>
    <row r="20" spans="1:6" x14ac:dyDescent="0.35">
      <c r="A20" s="11" t="s">
        <v>26</v>
      </c>
      <c r="B20" s="12">
        <v>43433</v>
      </c>
      <c r="C20" s="22">
        <v>42979</v>
      </c>
      <c r="D20" s="22">
        <v>43282</v>
      </c>
      <c r="E20" s="22">
        <v>43343</v>
      </c>
      <c r="F20" s="24" t="str">
        <f>HYPERLINK("https://www.gartner.com/document/3894391","3894391")</f>
        <v>3894391</v>
      </c>
    </row>
    <row r="21" spans="1:6" x14ac:dyDescent="0.35">
      <c r="A21" s="11" t="s">
        <v>27</v>
      </c>
      <c r="B21" s="12" t="s">
        <v>28</v>
      </c>
      <c r="C21" s="22">
        <v>42979</v>
      </c>
      <c r="D21" s="22">
        <v>43282</v>
      </c>
      <c r="E21" s="22">
        <v>43343</v>
      </c>
      <c r="F21" s="20" t="s">
        <v>28</v>
      </c>
    </row>
    <row r="22" spans="1:6" x14ac:dyDescent="0.35">
      <c r="A22" s="11" t="s">
        <v>29</v>
      </c>
      <c r="B22" s="12">
        <v>43455</v>
      </c>
      <c r="C22" s="22">
        <v>43009</v>
      </c>
      <c r="D22" s="22">
        <v>43313</v>
      </c>
      <c r="E22" s="22">
        <v>43373</v>
      </c>
      <c r="F22" s="24" t="str">
        <f>HYPERLINK("https://www.gartner.com/document/3896271","3896271")</f>
        <v>3896271</v>
      </c>
    </row>
    <row r="23" spans="1:6" x14ac:dyDescent="0.35">
      <c r="A23" s="11" t="s">
        <v>30</v>
      </c>
      <c r="B23" s="12">
        <v>43455</v>
      </c>
      <c r="C23" s="22">
        <v>43009</v>
      </c>
      <c r="D23" s="22">
        <v>43313</v>
      </c>
      <c r="E23" s="22">
        <v>43373</v>
      </c>
      <c r="F23" s="24" t="str">
        <f>HYPERLINK("https://www.gartner.com/document/3895939","3895939")</f>
        <v>3895939</v>
      </c>
    </row>
    <row r="24" spans="1:6" x14ac:dyDescent="0.35">
      <c r="A24" s="11" t="s">
        <v>31</v>
      </c>
      <c r="B24" s="12">
        <v>43455</v>
      </c>
      <c r="C24" s="22">
        <v>43009</v>
      </c>
      <c r="D24" s="22">
        <v>43313</v>
      </c>
      <c r="E24" s="22">
        <v>43373</v>
      </c>
      <c r="F24" s="24" t="str">
        <f>HYPERLINK("https://www.gartner.com/document/3896218","3896218")</f>
        <v>3896218</v>
      </c>
    </row>
    <row r="25" spans="1:6" x14ac:dyDescent="0.35">
      <c r="A25" s="11" t="s">
        <v>32</v>
      </c>
      <c r="B25" s="12">
        <v>43455</v>
      </c>
      <c r="C25" s="22">
        <v>43009</v>
      </c>
      <c r="D25" s="22">
        <v>43313</v>
      </c>
      <c r="E25" s="22">
        <v>43373</v>
      </c>
      <c r="F25" s="24" t="str">
        <f>HYPERLINK("https://www.gartner.com/document/3896219?ref=TypeAheadSearch&amp;qid=bd77c5ea48959f9a5e34d0e780","3896219")</f>
        <v>3896219</v>
      </c>
    </row>
    <row r="26" spans="1:6" x14ac:dyDescent="0.35">
      <c r="A26" s="11" t="s">
        <v>33</v>
      </c>
      <c r="B26" s="12">
        <v>43475</v>
      </c>
      <c r="C26" s="22">
        <v>43009</v>
      </c>
      <c r="D26" s="22">
        <v>43313</v>
      </c>
      <c r="E26" s="22">
        <v>43373</v>
      </c>
      <c r="F26" s="24" t="str">
        <f>HYPERLINK("https://www.gartner.com/document/3897689","3897689")</f>
        <v>3897689</v>
      </c>
    </row>
    <row r="27" spans="1:6" x14ac:dyDescent="0.35">
      <c r="A27" s="11" t="s">
        <v>34</v>
      </c>
      <c r="B27" s="12">
        <v>43483</v>
      </c>
      <c r="C27" s="22">
        <v>43009</v>
      </c>
      <c r="D27" s="22">
        <v>43313</v>
      </c>
      <c r="E27" s="22">
        <v>43373</v>
      </c>
      <c r="F27" s="24" t="str">
        <f>HYPERLINK("https://www.gartner.com/document/3898667","3898667")</f>
        <v>3898667</v>
      </c>
    </row>
    <row r="28" spans="1:6" x14ac:dyDescent="0.35">
      <c r="A28" s="11" t="s">
        <v>35</v>
      </c>
      <c r="B28" s="12" t="s">
        <v>28</v>
      </c>
      <c r="C28" s="22">
        <v>43009</v>
      </c>
      <c r="D28" s="22">
        <v>43313</v>
      </c>
      <c r="E28" s="22">
        <v>43373</v>
      </c>
      <c r="F28" s="20" t="s">
        <v>28</v>
      </c>
    </row>
    <row r="29" spans="1:6" x14ac:dyDescent="0.35">
      <c r="A29" s="11" t="s">
        <v>36</v>
      </c>
      <c r="B29" s="12">
        <v>43483</v>
      </c>
      <c r="C29" s="22">
        <v>43040</v>
      </c>
      <c r="D29" s="22">
        <v>43344</v>
      </c>
      <c r="E29" s="22">
        <v>43404</v>
      </c>
      <c r="F29" s="24" t="str">
        <f>HYPERLINK("https://www.gartner.com/document/3898572","3898572")</f>
        <v>3898572</v>
      </c>
    </row>
    <row r="30" spans="1:6" x14ac:dyDescent="0.35">
      <c r="A30" s="11" t="s">
        <v>37</v>
      </c>
      <c r="B30" s="12">
        <v>43483</v>
      </c>
      <c r="C30" s="22">
        <v>43040</v>
      </c>
      <c r="D30" s="22">
        <v>43344</v>
      </c>
      <c r="E30" s="22">
        <v>43404</v>
      </c>
      <c r="F30" s="24" t="str">
        <f>HYPERLINK("https://www.gartner.com/document/3898486","3898486")</f>
        <v>3898486</v>
      </c>
    </row>
    <row r="31" spans="1:6" x14ac:dyDescent="0.35">
      <c r="A31" s="11" t="s">
        <v>38</v>
      </c>
      <c r="B31" s="12">
        <v>43488</v>
      </c>
      <c r="C31" s="22">
        <v>43040</v>
      </c>
      <c r="D31" s="22">
        <v>43344</v>
      </c>
      <c r="E31" s="22">
        <v>43404</v>
      </c>
      <c r="F31" s="24" t="str">
        <f>HYPERLINK("https://www.gartner.com/document/3898509","3898509")</f>
        <v>3898509</v>
      </c>
    </row>
    <row r="32" spans="1:6" x14ac:dyDescent="0.35">
      <c r="A32" s="11" t="s">
        <v>39</v>
      </c>
      <c r="B32" s="12">
        <v>43488</v>
      </c>
      <c r="C32" s="22">
        <v>43040</v>
      </c>
      <c r="D32" s="22">
        <v>43344</v>
      </c>
      <c r="E32" s="22">
        <v>43404</v>
      </c>
      <c r="F32" s="24" t="str">
        <f>HYPERLINK("https://www.gartner.com/document/3899163","3899163")</f>
        <v>3899163</v>
      </c>
    </row>
    <row r="33" spans="1:6" x14ac:dyDescent="0.35">
      <c r="A33" s="11" t="s">
        <v>40</v>
      </c>
      <c r="B33" s="12">
        <v>43523</v>
      </c>
      <c r="C33" s="22">
        <v>43040</v>
      </c>
      <c r="D33" s="22">
        <v>43344</v>
      </c>
      <c r="E33" s="22">
        <v>43404</v>
      </c>
      <c r="F33" s="24" t="str">
        <f>HYPERLINK("https://www.gartner.com/document/3903073","3903073")</f>
        <v>3903073</v>
      </c>
    </row>
    <row r="34" spans="1:6" x14ac:dyDescent="0.35">
      <c r="A34" s="11" t="s">
        <v>41</v>
      </c>
      <c r="B34" s="12">
        <v>43532</v>
      </c>
      <c r="C34" s="22">
        <v>43040</v>
      </c>
      <c r="D34" s="22">
        <v>43344</v>
      </c>
      <c r="E34" s="22">
        <v>43404</v>
      </c>
      <c r="F34" s="24" t="str">
        <f>HYPERLINK("https://www.gartner.com/document/3903967","3903967")</f>
        <v>3903967</v>
      </c>
    </row>
    <row r="35" spans="1:6" x14ac:dyDescent="0.35">
      <c r="A35" s="11" t="s">
        <v>42</v>
      </c>
      <c r="B35" s="12">
        <v>43452</v>
      </c>
      <c r="C35" s="22">
        <v>43040</v>
      </c>
      <c r="D35" s="22">
        <v>43344</v>
      </c>
      <c r="E35" s="22">
        <v>43404</v>
      </c>
      <c r="F35" s="24" t="str">
        <f>HYPERLINK("https://www.gartner.com/document/3896183","3896183")</f>
        <v>3896183</v>
      </c>
    </row>
    <row r="36" spans="1:6" x14ac:dyDescent="0.35">
      <c r="A36" s="11" t="s">
        <v>13</v>
      </c>
      <c r="B36" s="12" t="s">
        <v>28</v>
      </c>
      <c r="C36" s="22">
        <v>43040</v>
      </c>
      <c r="D36" s="22">
        <v>43344</v>
      </c>
      <c r="E36" s="22">
        <v>43404</v>
      </c>
      <c r="F36" s="20" t="s">
        <v>28</v>
      </c>
    </row>
    <row r="37" spans="1:6" x14ac:dyDescent="0.35">
      <c r="A37" s="11" t="s">
        <v>43</v>
      </c>
      <c r="B37" s="12" t="s">
        <v>28</v>
      </c>
      <c r="C37" s="22">
        <v>43040</v>
      </c>
      <c r="D37" s="22">
        <v>43344</v>
      </c>
      <c r="E37" s="22">
        <v>43404</v>
      </c>
      <c r="F37" s="20" t="s">
        <v>28</v>
      </c>
    </row>
    <row r="38" spans="1:6" x14ac:dyDescent="0.35">
      <c r="A38" s="11" t="s">
        <v>44</v>
      </c>
      <c r="B38" s="12">
        <v>43523</v>
      </c>
      <c r="C38" s="22">
        <v>43070</v>
      </c>
      <c r="D38" s="22">
        <v>43374</v>
      </c>
      <c r="E38" s="22">
        <v>43434</v>
      </c>
      <c r="F38" s="24" t="str">
        <f>HYPERLINK("https://www.gartner.com/document/3903074","3903074")</f>
        <v>3903074</v>
      </c>
    </row>
    <row r="39" spans="1:6" x14ac:dyDescent="0.35">
      <c r="A39" s="11" t="s">
        <v>12</v>
      </c>
      <c r="B39" s="12">
        <v>43523</v>
      </c>
      <c r="C39" s="22">
        <v>43070</v>
      </c>
      <c r="D39" s="22">
        <v>43374</v>
      </c>
      <c r="E39" s="22">
        <v>43434</v>
      </c>
      <c r="F39" s="24" t="str">
        <f>HYPERLINK("https://www.gartner.com/document/3903076","3903076")</f>
        <v>3903076</v>
      </c>
    </row>
    <row r="40" spans="1:6" x14ac:dyDescent="0.35">
      <c r="A40" s="11" t="s">
        <v>45</v>
      </c>
      <c r="B40" s="12">
        <v>43524</v>
      </c>
      <c r="C40" s="22">
        <v>43070</v>
      </c>
      <c r="D40" s="22">
        <v>43374</v>
      </c>
      <c r="E40" s="22">
        <v>43434</v>
      </c>
      <c r="F40" s="24" t="str">
        <f>HYPERLINK("https://www.gartner.com/document/3902918","3902918")</f>
        <v>3902918</v>
      </c>
    </row>
    <row r="41" spans="1:6" x14ac:dyDescent="0.35">
      <c r="A41" s="11" t="s">
        <v>46</v>
      </c>
      <c r="B41" s="12">
        <v>43524</v>
      </c>
      <c r="C41" s="22">
        <v>43070</v>
      </c>
      <c r="D41" s="22">
        <v>43374</v>
      </c>
      <c r="E41" s="22">
        <v>43434</v>
      </c>
      <c r="F41" s="24" t="str">
        <f>HYPERLINK("https://www.gartner.com/document/3903080","3903080")</f>
        <v>3903080</v>
      </c>
    </row>
    <row r="42" spans="1:6" x14ac:dyDescent="0.35">
      <c r="A42" s="11" t="s">
        <v>47</v>
      </c>
      <c r="B42" s="12">
        <v>43532</v>
      </c>
      <c r="C42" s="22">
        <v>43070</v>
      </c>
      <c r="D42" s="22">
        <v>43374</v>
      </c>
      <c r="E42" s="22">
        <v>43434</v>
      </c>
      <c r="F42" s="24" t="str">
        <f>HYPERLINK("https://www.gartner.com/document/3903968","3903968")</f>
        <v>3903968</v>
      </c>
    </row>
    <row r="43" spans="1:6" x14ac:dyDescent="0.35">
      <c r="A43" s="11" t="s">
        <v>48</v>
      </c>
      <c r="B43" s="12" t="s">
        <v>28</v>
      </c>
      <c r="C43" s="22">
        <v>43070</v>
      </c>
      <c r="D43" s="22">
        <v>43374</v>
      </c>
      <c r="E43" s="22">
        <v>43434</v>
      </c>
      <c r="F43" s="20" t="s">
        <v>28</v>
      </c>
    </row>
    <row r="44" spans="1:6" x14ac:dyDescent="0.35">
      <c r="A44" s="11" t="s">
        <v>49</v>
      </c>
      <c r="B44" s="12" t="s">
        <v>28</v>
      </c>
      <c r="C44" s="22">
        <v>43070</v>
      </c>
      <c r="D44" s="22">
        <v>43374</v>
      </c>
      <c r="E44" s="22">
        <v>43434</v>
      </c>
      <c r="F44" s="20" t="s">
        <v>28</v>
      </c>
    </row>
    <row r="45" spans="1:6" x14ac:dyDescent="0.35">
      <c r="A45" s="11" t="s">
        <v>50</v>
      </c>
      <c r="B45" s="12" t="s">
        <v>28</v>
      </c>
      <c r="C45" s="22">
        <v>43070</v>
      </c>
      <c r="D45" s="22">
        <v>43374</v>
      </c>
      <c r="E45" s="22">
        <v>43434</v>
      </c>
      <c r="F45" s="20" t="s">
        <v>28</v>
      </c>
    </row>
    <row r="46" spans="1:6" x14ac:dyDescent="0.35">
      <c r="A46" s="11" t="s">
        <v>51</v>
      </c>
      <c r="B46" s="12">
        <v>43518</v>
      </c>
      <c r="C46" s="22">
        <v>43101</v>
      </c>
      <c r="D46" s="22">
        <v>43405</v>
      </c>
      <c r="E46" s="22">
        <v>43465</v>
      </c>
      <c r="F46" s="24" t="str">
        <f>HYPERLINK("https://www.gartner.com/document/3902770","3902770")</f>
        <v>3902770</v>
      </c>
    </row>
    <row r="47" spans="1:6" x14ac:dyDescent="0.35">
      <c r="A47" s="11" t="s">
        <v>52</v>
      </c>
      <c r="B47" s="12">
        <v>43523</v>
      </c>
      <c r="C47" s="22">
        <v>43101</v>
      </c>
      <c r="D47" s="22">
        <v>43405</v>
      </c>
      <c r="E47" s="22">
        <v>43465</v>
      </c>
      <c r="F47" s="24" t="str">
        <f>HYPERLINK("https://www.gartner.com/document/3902890","3902890")</f>
        <v>3902890</v>
      </c>
    </row>
    <row r="48" spans="1:6" x14ac:dyDescent="0.35">
      <c r="A48" s="11" t="s">
        <v>53</v>
      </c>
      <c r="B48" s="12">
        <v>43524</v>
      </c>
      <c r="C48" s="22">
        <v>43101</v>
      </c>
      <c r="D48" s="22">
        <v>43405</v>
      </c>
      <c r="E48" s="22">
        <v>43465</v>
      </c>
      <c r="F48" s="24" t="str">
        <f>HYPERLINK("https://www.gartner.com/document/3902344","3902344")</f>
        <v>3902344</v>
      </c>
    </row>
    <row r="49" spans="1:6" x14ac:dyDescent="0.35">
      <c r="A49" s="11" t="s">
        <v>15</v>
      </c>
      <c r="B49" s="12">
        <v>43524</v>
      </c>
      <c r="C49" s="22">
        <v>43101</v>
      </c>
      <c r="D49" s="22">
        <v>43405</v>
      </c>
      <c r="E49" s="22">
        <v>43465</v>
      </c>
      <c r="F49" s="24" t="str">
        <f>HYPERLINK("https://www.gartner.com/document/3902904","3902904")</f>
        <v>3902904</v>
      </c>
    </row>
    <row r="50" spans="1:6" x14ac:dyDescent="0.35">
      <c r="A50" s="11" t="s">
        <v>54</v>
      </c>
      <c r="B50" s="12">
        <v>43524</v>
      </c>
      <c r="C50" s="22">
        <v>43101</v>
      </c>
      <c r="D50" s="22">
        <v>43405</v>
      </c>
      <c r="E50" s="22">
        <v>43465</v>
      </c>
      <c r="F50" s="24" t="str">
        <f>HYPERLINK("https://www.gartner.com/document/3902346","3902346")</f>
        <v>3902346</v>
      </c>
    </row>
    <row r="51" spans="1:6" x14ac:dyDescent="0.35">
      <c r="A51" s="11" t="s">
        <v>55</v>
      </c>
      <c r="B51" s="12">
        <v>43531</v>
      </c>
      <c r="C51" s="22">
        <v>43101</v>
      </c>
      <c r="D51" s="22">
        <v>43405</v>
      </c>
      <c r="E51" s="22">
        <v>43465</v>
      </c>
      <c r="F51" s="24" t="str">
        <f>HYPERLINK("https://www.gartner.com/document/3903765","3903765")</f>
        <v>3903765</v>
      </c>
    </row>
    <row r="52" spans="1:6" x14ac:dyDescent="0.35">
      <c r="A52" s="11" t="s">
        <v>56</v>
      </c>
      <c r="B52" s="12">
        <v>43531</v>
      </c>
      <c r="C52" s="22">
        <v>43101</v>
      </c>
      <c r="D52" s="22">
        <v>43405</v>
      </c>
      <c r="E52" s="22">
        <v>43465</v>
      </c>
      <c r="F52" s="24" t="str">
        <f>HYPERLINK("https://www.gartner.com/document/3903764","3903764")</f>
        <v>3903764</v>
      </c>
    </row>
    <row r="53" spans="1:6" x14ac:dyDescent="0.35">
      <c r="A53" s="11" t="s">
        <v>16</v>
      </c>
      <c r="B53" s="12">
        <v>43531</v>
      </c>
      <c r="C53" s="22">
        <v>43101</v>
      </c>
      <c r="D53" s="22">
        <v>43405</v>
      </c>
      <c r="E53" s="22">
        <v>43465</v>
      </c>
      <c r="F53" s="24" t="str">
        <f>HYPERLINK("https://www.gartner.com/document/3903864","3903864")</f>
        <v>3903864</v>
      </c>
    </row>
    <row r="54" spans="1:6" x14ac:dyDescent="0.35">
      <c r="A54" s="11" t="s">
        <v>57</v>
      </c>
      <c r="B54" s="12">
        <v>43531</v>
      </c>
      <c r="C54" s="22">
        <v>43101</v>
      </c>
      <c r="D54" s="22">
        <v>43405</v>
      </c>
      <c r="E54" s="22">
        <v>43465</v>
      </c>
      <c r="F54" s="24" t="str">
        <f>HYPERLINK("https://www.gartner.com/document/3903863","3903863")</f>
        <v>3903863</v>
      </c>
    </row>
    <row r="55" spans="1:6" x14ac:dyDescent="0.35">
      <c r="A55" s="11" t="s">
        <v>58</v>
      </c>
      <c r="B55" s="12">
        <v>43532</v>
      </c>
      <c r="C55" s="22">
        <v>43101</v>
      </c>
      <c r="D55" s="22">
        <v>43405</v>
      </c>
      <c r="E55" s="22">
        <v>43465</v>
      </c>
      <c r="F55" s="24" t="str">
        <f>HYPERLINK("https://www.gartner.com/document/3903780","3903780")</f>
        <v>3903780</v>
      </c>
    </row>
    <row r="56" spans="1:6" x14ac:dyDescent="0.35">
      <c r="A56" s="11" t="s">
        <v>59</v>
      </c>
      <c r="B56" s="12">
        <v>43532</v>
      </c>
      <c r="C56" s="22">
        <v>43101</v>
      </c>
      <c r="D56" s="22">
        <v>43405</v>
      </c>
      <c r="E56" s="22">
        <v>43465</v>
      </c>
      <c r="F56" s="24" t="str">
        <f>HYPERLINK("https://www.gartner.com/document/3904063","3904063")</f>
        <v>3904063</v>
      </c>
    </row>
    <row r="57" spans="1:6" x14ac:dyDescent="0.35">
      <c r="A57" s="11" t="s">
        <v>60</v>
      </c>
      <c r="B57" s="12" t="s">
        <v>28</v>
      </c>
      <c r="C57" s="22">
        <v>43101</v>
      </c>
      <c r="D57" s="22">
        <v>43405</v>
      </c>
      <c r="E57" s="22">
        <v>43465</v>
      </c>
      <c r="F57" s="20" t="s">
        <v>28</v>
      </c>
    </row>
    <row r="58" spans="1:6" x14ac:dyDescent="0.35">
      <c r="A58" s="11" t="s">
        <v>19</v>
      </c>
      <c r="B58" s="12" t="s">
        <v>28</v>
      </c>
      <c r="C58" s="22">
        <v>43101</v>
      </c>
      <c r="D58" s="22">
        <v>43405</v>
      </c>
      <c r="E58" s="22">
        <v>43465</v>
      </c>
      <c r="F58" s="20" t="s">
        <v>28</v>
      </c>
    </row>
    <row r="59" spans="1:6" x14ac:dyDescent="0.35">
      <c r="A59" s="11" t="s">
        <v>61</v>
      </c>
      <c r="B59" s="12">
        <v>43539</v>
      </c>
      <c r="C59" s="22">
        <v>43132</v>
      </c>
      <c r="D59" s="22">
        <v>43435</v>
      </c>
      <c r="E59" s="22">
        <v>43496</v>
      </c>
      <c r="F59" s="24" t="str">
        <f>HYPERLINK("https://www.gartner.com/document/3904669","3904669")</f>
        <v>3904669</v>
      </c>
    </row>
    <row r="60" spans="1:6" x14ac:dyDescent="0.35">
      <c r="A60" s="11" t="s">
        <v>26</v>
      </c>
      <c r="B60" s="12">
        <v>43539</v>
      </c>
      <c r="C60" s="22">
        <v>43132</v>
      </c>
      <c r="D60" s="22">
        <v>43435</v>
      </c>
      <c r="E60" s="22">
        <v>43496</v>
      </c>
      <c r="F60" s="24" t="str">
        <f>HYPERLINK("https://www.gartner.com/document/3904440","3904440")</f>
        <v>3904440</v>
      </c>
    </row>
    <row r="61" spans="1:6" x14ac:dyDescent="0.35">
      <c r="A61" s="11" t="s">
        <v>62</v>
      </c>
      <c r="B61" s="12">
        <v>43539</v>
      </c>
      <c r="C61" s="22">
        <v>43132</v>
      </c>
      <c r="D61" s="22">
        <v>43435</v>
      </c>
      <c r="E61" s="22">
        <v>43496</v>
      </c>
      <c r="F61" s="24" t="str">
        <f>HYPERLINK("https://www.gartner.com/document/3904441","3904441")</f>
        <v>3904441</v>
      </c>
    </row>
    <row r="62" spans="1:6" x14ac:dyDescent="0.35">
      <c r="A62" s="11" t="s">
        <v>63</v>
      </c>
      <c r="B62" s="12">
        <v>43539</v>
      </c>
      <c r="C62" s="22">
        <v>43132</v>
      </c>
      <c r="D62" s="22">
        <v>43435</v>
      </c>
      <c r="E62" s="22">
        <v>43496</v>
      </c>
      <c r="F62" s="24" t="str">
        <f>HYPERLINK("https://www.gartner.com/document/3904583","3904583")</f>
        <v>3904583</v>
      </c>
    </row>
    <row r="63" spans="1:6" x14ac:dyDescent="0.35">
      <c r="A63" s="11" t="s">
        <v>64</v>
      </c>
      <c r="B63" s="12" t="s">
        <v>28</v>
      </c>
      <c r="C63" s="22">
        <v>43132</v>
      </c>
      <c r="D63" s="22">
        <v>43435</v>
      </c>
      <c r="E63" s="22">
        <v>43496</v>
      </c>
      <c r="F63" s="20" t="s">
        <v>28</v>
      </c>
    </row>
    <row r="64" spans="1:6" x14ac:dyDescent="0.35">
      <c r="A64" s="11" t="s">
        <v>65</v>
      </c>
      <c r="B64" s="12">
        <v>43564</v>
      </c>
      <c r="C64" s="22">
        <v>43160</v>
      </c>
      <c r="D64" s="22">
        <v>43466</v>
      </c>
      <c r="E64" s="22">
        <v>43524</v>
      </c>
      <c r="F64" s="24" t="str">
        <f>HYPERLINK("https://www.gartner.com/document/3906714","3906714")</f>
        <v>3906714</v>
      </c>
    </row>
    <row r="65" spans="1:6" x14ac:dyDescent="0.35">
      <c r="A65" s="11" t="s">
        <v>66</v>
      </c>
      <c r="B65" s="12">
        <v>43564</v>
      </c>
      <c r="C65" s="22">
        <v>43160</v>
      </c>
      <c r="D65" s="22">
        <v>43466</v>
      </c>
      <c r="E65" s="22">
        <v>43524</v>
      </c>
      <c r="F65" s="24" t="str">
        <f>HYPERLINK("https://www.gartner.com/document/3906710","3906710")</f>
        <v>3906710</v>
      </c>
    </row>
    <row r="66" spans="1:6" x14ac:dyDescent="0.35">
      <c r="A66" s="11" t="s">
        <v>67</v>
      </c>
      <c r="B66" s="12">
        <v>43565</v>
      </c>
      <c r="C66" s="22">
        <v>43160</v>
      </c>
      <c r="D66" s="22">
        <v>43466</v>
      </c>
      <c r="E66" s="22">
        <v>43524</v>
      </c>
      <c r="F66" s="25" t="str">
        <f>HYPERLINK("https://www.gartner.com/document/3906753","3906753")</f>
        <v>3906753</v>
      </c>
    </row>
    <row r="67" spans="1:6" x14ac:dyDescent="0.35">
      <c r="A67" s="11" t="s">
        <v>68</v>
      </c>
      <c r="B67" s="12">
        <v>43565</v>
      </c>
      <c r="C67" s="22">
        <v>43160</v>
      </c>
      <c r="D67" s="22">
        <v>43466</v>
      </c>
      <c r="E67" s="22">
        <v>43524</v>
      </c>
      <c r="F67" s="25" t="str">
        <f>HYPERLINK("https://www.gartner.com/document/3906751","3906751")</f>
        <v>3906751</v>
      </c>
    </row>
    <row r="68" spans="1:6" x14ac:dyDescent="0.35">
      <c r="A68" s="11" t="s">
        <v>69</v>
      </c>
      <c r="B68" s="12" t="s">
        <v>28</v>
      </c>
      <c r="C68" s="22">
        <v>43160</v>
      </c>
      <c r="D68" s="22">
        <v>43466</v>
      </c>
      <c r="E68" s="22">
        <v>43524</v>
      </c>
      <c r="F68" s="20" t="s">
        <v>28</v>
      </c>
    </row>
    <row r="69" spans="1:6" x14ac:dyDescent="0.35">
      <c r="A69" s="11" t="s">
        <v>70</v>
      </c>
      <c r="B69" s="12">
        <v>43564</v>
      </c>
      <c r="C69" s="22">
        <v>43160</v>
      </c>
      <c r="D69" s="22">
        <v>43466</v>
      </c>
      <c r="E69" s="22">
        <v>43524</v>
      </c>
      <c r="F69" s="25" t="str">
        <f>HYPERLINK("https://www.gartner.com/document/3906715","3906715")</f>
        <v>3906715</v>
      </c>
    </row>
    <row r="70" spans="1:6" x14ac:dyDescent="0.35">
      <c r="A70" s="11" t="s">
        <v>29</v>
      </c>
      <c r="B70" s="12">
        <v>43602</v>
      </c>
      <c r="C70" s="22">
        <v>43191</v>
      </c>
      <c r="D70" s="22">
        <v>43497</v>
      </c>
      <c r="E70" s="22">
        <v>43555</v>
      </c>
      <c r="F70" s="25" t="str">
        <f>HYPERLINK("https://www.gartner.com/document/3913693","3913693")</f>
        <v>3913693</v>
      </c>
    </row>
    <row r="71" spans="1:6" x14ac:dyDescent="0.35">
      <c r="A71" s="11" t="s">
        <v>30</v>
      </c>
      <c r="B71" s="12">
        <v>43594</v>
      </c>
      <c r="C71" s="22">
        <v>43191</v>
      </c>
      <c r="D71" s="22">
        <v>43497</v>
      </c>
      <c r="E71" s="22">
        <v>43555</v>
      </c>
      <c r="F71" s="25" t="str">
        <f>HYPERLINK("https://www.gartner.com/document/3913436","3913436")</f>
        <v>3913436</v>
      </c>
    </row>
    <row r="72" spans="1:6" x14ac:dyDescent="0.35">
      <c r="A72" s="11" t="s">
        <v>33</v>
      </c>
      <c r="B72" s="12" t="s">
        <v>28</v>
      </c>
      <c r="C72" s="22">
        <v>43191</v>
      </c>
      <c r="D72" s="22">
        <v>43497</v>
      </c>
      <c r="E72" s="22">
        <v>43555</v>
      </c>
      <c r="F72" s="20" t="s">
        <v>28</v>
      </c>
    </row>
    <row r="73" spans="1:6" x14ac:dyDescent="0.35">
      <c r="A73" s="11" t="s">
        <v>34</v>
      </c>
      <c r="B73" s="12">
        <v>43602</v>
      </c>
      <c r="C73" s="22">
        <v>43191</v>
      </c>
      <c r="D73" s="22">
        <v>43497</v>
      </c>
      <c r="E73" s="22">
        <v>43555</v>
      </c>
      <c r="F73" s="25" t="str">
        <f>HYPERLINK("https://www.gartner.com/document/3913691","3913691")</f>
        <v>3913691</v>
      </c>
    </row>
    <row r="74" spans="1:6" x14ac:dyDescent="0.35">
      <c r="A74" s="11" t="s">
        <v>35</v>
      </c>
      <c r="B74" s="12">
        <v>43600</v>
      </c>
      <c r="C74" s="22">
        <v>43191</v>
      </c>
      <c r="D74" s="22">
        <v>43497</v>
      </c>
      <c r="E74" s="22">
        <v>43555</v>
      </c>
      <c r="F74" s="25" t="str">
        <f>HYPERLINK("https://www.gartner.com/document/3913597","3913597")</f>
        <v>3913597</v>
      </c>
    </row>
    <row r="75" spans="1:6" x14ac:dyDescent="0.35">
      <c r="A75" s="11" t="s">
        <v>37</v>
      </c>
      <c r="B75" s="12">
        <v>43607</v>
      </c>
      <c r="C75" s="22">
        <v>43191</v>
      </c>
      <c r="D75" s="22">
        <v>43497</v>
      </c>
      <c r="E75" s="22">
        <v>43555</v>
      </c>
      <c r="F75" s="25" t="str">
        <f>HYPERLINK("https://www.gartner.com/document/3920327","3920327")</f>
        <v>3920327</v>
      </c>
    </row>
    <row r="76" spans="1:6" x14ac:dyDescent="0.35">
      <c r="A76" s="11" t="s">
        <v>71</v>
      </c>
      <c r="B76" s="12" t="s">
        <v>28</v>
      </c>
      <c r="C76" s="22">
        <v>43191</v>
      </c>
      <c r="D76" s="22">
        <v>43497</v>
      </c>
      <c r="E76" s="22">
        <v>43555</v>
      </c>
      <c r="F76" s="20" t="s">
        <v>28</v>
      </c>
    </row>
    <row r="77" spans="1:6" x14ac:dyDescent="0.35">
      <c r="A77" s="11" t="s">
        <v>18</v>
      </c>
      <c r="B77" s="12">
        <v>43605</v>
      </c>
      <c r="C77" s="22">
        <v>43191</v>
      </c>
      <c r="D77" s="22">
        <v>43497</v>
      </c>
      <c r="E77" s="22">
        <v>43555</v>
      </c>
      <c r="F77" s="25" t="str">
        <f>HYPERLINK("https://www.gartner.com/document/3913527","3913527")</f>
        <v>3913527</v>
      </c>
    </row>
    <row r="78" spans="1:6" x14ac:dyDescent="0.35">
      <c r="A78" s="11" t="s">
        <v>72</v>
      </c>
      <c r="B78" s="12">
        <v>43599</v>
      </c>
      <c r="C78" s="22">
        <v>43191</v>
      </c>
      <c r="D78" s="22">
        <v>43497</v>
      </c>
      <c r="E78" s="22">
        <v>43555</v>
      </c>
      <c r="F78" s="25" t="str">
        <f>HYPERLINK("https://www.gartner.com/document/3913800","3913800")</f>
        <v>3913800</v>
      </c>
    </row>
    <row r="79" spans="1:6" x14ac:dyDescent="0.35">
      <c r="A79" s="11" t="s">
        <v>73</v>
      </c>
      <c r="B79" s="12">
        <v>43614</v>
      </c>
      <c r="C79" s="22">
        <v>43191</v>
      </c>
      <c r="D79" s="22">
        <v>43497</v>
      </c>
      <c r="E79" s="22">
        <v>43555</v>
      </c>
      <c r="F79" s="25" t="str">
        <f>HYPERLINK("https://www.gartner.com/document/3927425","3927425")</f>
        <v>3927425</v>
      </c>
    </row>
    <row r="80" spans="1:6" x14ac:dyDescent="0.35">
      <c r="A80" s="11" t="s">
        <v>25</v>
      </c>
      <c r="B80" s="12">
        <v>43614</v>
      </c>
      <c r="C80" s="22">
        <v>43191</v>
      </c>
      <c r="D80" s="22">
        <v>43497</v>
      </c>
      <c r="E80" s="22">
        <v>43555</v>
      </c>
      <c r="F80" s="25" t="str">
        <f>HYPERLINK("https://www.gartner.com/document/3913695","3913695")</f>
        <v>3913695</v>
      </c>
    </row>
    <row r="81" spans="1:6" x14ac:dyDescent="0.35">
      <c r="A81" s="11" t="s">
        <v>74</v>
      </c>
      <c r="B81" s="12">
        <v>43595</v>
      </c>
      <c r="C81" s="22">
        <v>43191</v>
      </c>
      <c r="D81" s="22">
        <v>43497</v>
      </c>
      <c r="E81" s="22">
        <v>43555</v>
      </c>
      <c r="F81" s="25" t="str">
        <f>HYPERLINK("https://www.gartner.com/document/3913456","3913456")</f>
        <v>3913456</v>
      </c>
    </row>
    <row r="82" spans="1:6" x14ac:dyDescent="0.35">
      <c r="A82" s="11" t="s">
        <v>32</v>
      </c>
      <c r="B82" s="12" t="s">
        <v>28</v>
      </c>
      <c r="C82" s="22">
        <v>43191</v>
      </c>
      <c r="D82" s="22">
        <v>43497</v>
      </c>
      <c r="E82" s="22">
        <v>43555</v>
      </c>
      <c r="F82" s="20" t="s">
        <v>28</v>
      </c>
    </row>
    <row r="83" spans="1:6" x14ac:dyDescent="0.35">
      <c r="A83" s="11" t="s">
        <v>75</v>
      </c>
      <c r="B83" s="12" t="s">
        <v>28</v>
      </c>
      <c r="C83" s="22">
        <v>43191</v>
      </c>
      <c r="D83" s="22">
        <v>43497</v>
      </c>
      <c r="E83" s="22">
        <v>43555</v>
      </c>
      <c r="F83" s="20" t="s">
        <v>28</v>
      </c>
    </row>
    <row r="84" spans="1:6" x14ac:dyDescent="0.35">
      <c r="A84" s="11" t="s">
        <v>76</v>
      </c>
      <c r="B84" s="12">
        <v>43627</v>
      </c>
      <c r="C84" s="22">
        <v>43221</v>
      </c>
      <c r="D84" s="22">
        <v>43525</v>
      </c>
      <c r="E84" s="22">
        <v>43585</v>
      </c>
      <c r="F84" s="25" t="str">
        <f>HYPERLINK("https://www.gartner.com/document/3938688","3938688")</f>
        <v>3938688</v>
      </c>
    </row>
    <row r="85" spans="1:6" x14ac:dyDescent="0.35">
      <c r="A85" s="11" t="s">
        <v>77</v>
      </c>
      <c r="B85" s="12" t="s">
        <v>28</v>
      </c>
      <c r="C85" s="22">
        <v>43221</v>
      </c>
      <c r="D85" s="22">
        <v>43525</v>
      </c>
      <c r="E85" s="22">
        <v>43585</v>
      </c>
      <c r="F85" s="20" t="s">
        <v>28</v>
      </c>
    </row>
    <row r="86" spans="1:6" x14ac:dyDescent="0.35">
      <c r="A86" s="11" t="s">
        <v>17</v>
      </c>
      <c r="B86" s="12">
        <v>43623</v>
      </c>
      <c r="C86" s="22">
        <v>43221</v>
      </c>
      <c r="D86" s="22">
        <v>43525</v>
      </c>
      <c r="E86" s="22">
        <v>43585</v>
      </c>
      <c r="F86" s="25" t="str">
        <f>HYPERLINK("https://www.gartner.com/document/3938596","3938596")</f>
        <v>3938596</v>
      </c>
    </row>
    <row r="87" spans="1:6" x14ac:dyDescent="0.35">
      <c r="A87" s="11" t="s">
        <v>43</v>
      </c>
      <c r="B87" s="12">
        <v>43629</v>
      </c>
      <c r="C87" s="22">
        <v>43221</v>
      </c>
      <c r="D87" s="22">
        <v>43525</v>
      </c>
      <c r="E87" s="22">
        <v>43585</v>
      </c>
      <c r="F87" s="25" t="str">
        <f>HYPERLINK("https://www.gartner.com/document/3939709","3939709")</f>
        <v>3939709</v>
      </c>
    </row>
    <row r="88" spans="1:6" x14ac:dyDescent="0.35">
      <c r="A88" s="11" t="s">
        <v>78</v>
      </c>
      <c r="B88" s="12">
        <v>43623</v>
      </c>
      <c r="C88" s="22">
        <v>43221</v>
      </c>
      <c r="D88" s="22">
        <v>43525</v>
      </c>
      <c r="E88" s="22">
        <v>43585</v>
      </c>
      <c r="F88" s="25" t="str">
        <f>HYPERLINK("https://www.gartner.com/document/3938564","3938564")</f>
        <v>3938564</v>
      </c>
    </row>
    <row r="89" spans="1:6" x14ac:dyDescent="0.35">
      <c r="A89" s="11" t="s">
        <v>79</v>
      </c>
      <c r="B89" s="12">
        <v>43658</v>
      </c>
      <c r="C89" s="22">
        <v>43252</v>
      </c>
      <c r="D89" s="22">
        <v>43556</v>
      </c>
      <c r="E89" s="22">
        <v>43616</v>
      </c>
      <c r="F89" s="25" t="str">
        <f>HYPERLINK("https://www.gartner.com/document/3947392","3947392")</f>
        <v>3947392</v>
      </c>
    </row>
    <row r="90" spans="1:6" x14ac:dyDescent="0.35">
      <c r="A90" s="11" t="s">
        <v>80</v>
      </c>
      <c r="B90" s="12">
        <v>43682</v>
      </c>
      <c r="C90" s="22">
        <v>43252</v>
      </c>
      <c r="D90" s="22">
        <v>43556</v>
      </c>
      <c r="E90" s="22">
        <v>43616</v>
      </c>
      <c r="F90" s="25" t="str">
        <f>HYPERLINK("https://www.gartner.com/document/3955937","3955937")</f>
        <v>3955937</v>
      </c>
    </row>
    <row r="91" spans="1:6" x14ac:dyDescent="0.35">
      <c r="A91" s="11" t="s">
        <v>81</v>
      </c>
      <c r="B91" s="12">
        <v>43668</v>
      </c>
      <c r="C91" s="22">
        <v>43252</v>
      </c>
      <c r="D91" s="22">
        <v>43556</v>
      </c>
      <c r="E91" s="22">
        <v>43616</v>
      </c>
      <c r="F91" s="25" t="str">
        <f>HYPERLINK("https://www.gartner.com/document/3953449","3953449")</f>
        <v>3953449</v>
      </c>
    </row>
    <row r="92" spans="1:6" x14ac:dyDescent="0.35">
      <c r="A92" s="11" t="s">
        <v>60</v>
      </c>
      <c r="B92" s="12">
        <v>43689</v>
      </c>
      <c r="C92" s="22">
        <v>43282</v>
      </c>
      <c r="D92" s="22">
        <v>43586</v>
      </c>
      <c r="E92" s="22">
        <v>43646</v>
      </c>
      <c r="F92" s="25" t="str">
        <f>HYPERLINK("https://www.gartner.com/document/3956176","3956176")</f>
        <v>3956176</v>
      </c>
    </row>
    <row r="93" spans="1:6" x14ac:dyDescent="0.35">
      <c r="A93" s="11" t="s">
        <v>52</v>
      </c>
      <c r="B93" s="12">
        <v>43684</v>
      </c>
      <c r="C93" s="22">
        <v>43282</v>
      </c>
      <c r="D93" s="22">
        <v>43586</v>
      </c>
      <c r="E93" s="22">
        <v>43646</v>
      </c>
      <c r="F93" s="25" t="str">
        <f>HYPERLINK("https://www.gartner.com/document/3956033","3956033")</f>
        <v>3956033</v>
      </c>
    </row>
    <row r="94" spans="1:6" x14ac:dyDescent="0.35">
      <c r="A94" s="11" t="s">
        <v>82</v>
      </c>
      <c r="B94" s="12">
        <v>43689</v>
      </c>
      <c r="C94" s="22">
        <v>43282</v>
      </c>
      <c r="D94" s="22">
        <v>43586</v>
      </c>
      <c r="E94" s="22">
        <v>43646</v>
      </c>
      <c r="F94" s="25" t="str">
        <f>HYPERLINK("https://www.gartner.com/document/3956175","3956175")</f>
        <v>3956175</v>
      </c>
    </row>
    <row r="95" spans="1:6" x14ac:dyDescent="0.35">
      <c r="A95" s="11" t="s">
        <v>51</v>
      </c>
      <c r="B95" s="12">
        <v>43689</v>
      </c>
      <c r="C95" s="22">
        <v>43282</v>
      </c>
      <c r="D95" s="22">
        <v>43586</v>
      </c>
      <c r="E95" s="22">
        <v>43646</v>
      </c>
      <c r="F95" s="25" t="str">
        <f>HYPERLINK("https://www.gartner.com/document/3956177","3956177")</f>
        <v>3956177</v>
      </c>
    </row>
    <row r="96" spans="1:6" x14ac:dyDescent="0.35">
      <c r="A96" s="11" t="s">
        <v>83</v>
      </c>
      <c r="B96" s="12">
        <v>43723</v>
      </c>
      <c r="C96" s="22">
        <v>43282</v>
      </c>
      <c r="D96" s="22">
        <v>43586</v>
      </c>
      <c r="E96" s="22">
        <v>43646</v>
      </c>
      <c r="F96" s="25" t="str">
        <f>HYPERLINK("https://www.gartner.com/document/3957371","3957371")</f>
        <v>3957371</v>
      </c>
    </row>
    <row r="97" spans="1:11" x14ac:dyDescent="0.35">
      <c r="A97" s="11" t="s">
        <v>84</v>
      </c>
      <c r="B97" s="12">
        <v>43683</v>
      </c>
      <c r="C97" s="22">
        <v>43282</v>
      </c>
      <c r="D97" s="22">
        <v>43586</v>
      </c>
      <c r="E97" s="22">
        <v>43646</v>
      </c>
      <c r="F97" s="25" t="str">
        <f>HYPERLINK("https://www.gartner.com/document/3955973","3955973")</f>
        <v>3955973</v>
      </c>
    </row>
    <row r="98" spans="1:11" x14ac:dyDescent="0.35">
      <c r="A98" s="11" t="s">
        <v>85</v>
      </c>
      <c r="B98" s="12">
        <v>43685</v>
      </c>
      <c r="C98" s="22">
        <v>43282</v>
      </c>
      <c r="D98" s="22">
        <v>43586</v>
      </c>
      <c r="E98" s="22">
        <v>43646</v>
      </c>
      <c r="F98" s="25" t="str">
        <f>HYPERLINK("https://www.gartner.com/document/3956080","3956080")</f>
        <v>3956080</v>
      </c>
    </row>
    <row r="99" spans="1:11" x14ac:dyDescent="0.35">
      <c r="A99" s="11" t="s">
        <v>86</v>
      </c>
      <c r="B99" s="12">
        <v>43683</v>
      </c>
      <c r="C99" s="22">
        <v>43282</v>
      </c>
      <c r="D99" s="22">
        <v>43586</v>
      </c>
      <c r="E99" s="22">
        <v>43646</v>
      </c>
      <c r="F99" s="25" t="str">
        <f>HYPERLINK("https://www.gartner.com/document/3955976","3955976")</f>
        <v>3955976</v>
      </c>
    </row>
    <row r="100" spans="1:11" x14ac:dyDescent="0.35">
      <c r="A100" s="11" t="s">
        <v>21</v>
      </c>
      <c r="B100" s="12">
        <v>43711</v>
      </c>
      <c r="C100" s="22">
        <v>43313</v>
      </c>
      <c r="D100" s="22">
        <v>43617</v>
      </c>
      <c r="E100" s="22">
        <v>43677</v>
      </c>
      <c r="F100" s="25" t="str">
        <f>HYPERLINK("https://www.gartner.com/document/3956876","3956876")</f>
        <v>3956876</v>
      </c>
    </row>
    <row r="101" spans="1:11" x14ac:dyDescent="0.35">
      <c r="A101" s="11" t="s">
        <v>87</v>
      </c>
      <c r="B101" s="12">
        <v>43713</v>
      </c>
      <c r="C101" s="22">
        <v>43313</v>
      </c>
      <c r="D101" s="22">
        <v>43617</v>
      </c>
      <c r="E101" s="22">
        <v>43677</v>
      </c>
      <c r="F101" s="25" t="str">
        <f>HYPERLINK("https://www.gartner.com/document/3956976","3956976")</f>
        <v>3956976</v>
      </c>
    </row>
    <row r="102" spans="1:11" x14ac:dyDescent="0.35">
      <c r="A102" s="11" t="s">
        <v>64</v>
      </c>
      <c r="B102" s="12">
        <v>43711</v>
      </c>
      <c r="C102" s="22">
        <v>43313</v>
      </c>
      <c r="D102" s="22">
        <v>43617</v>
      </c>
      <c r="E102" s="22">
        <v>43677</v>
      </c>
      <c r="F102" s="25" t="str">
        <f>HYPERLINK("https://www.gartner.com/document/3956874","3956874")</f>
        <v>3956874</v>
      </c>
    </row>
    <row r="103" spans="1:11" x14ac:dyDescent="0.35">
      <c r="A103" s="11" t="s">
        <v>88</v>
      </c>
      <c r="B103" s="12">
        <v>43711</v>
      </c>
      <c r="C103" s="22">
        <v>43313</v>
      </c>
      <c r="D103" s="22">
        <v>43617</v>
      </c>
      <c r="E103" s="22">
        <v>43677</v>
      </c>
      <c r="F103" s="25" t="str">
        <f>HYPERLINK("https://www.gartner.com/document/3956875","3956875")</f>
        <v>3956875</v>
      </c>
    </row>
    <row r="104" spans="1:11" x14ac:dyDescent="0.35">
      <c r="A104" s="11" t="s">
        <v>89</v>
      </c>
      <c r="B104" s="12">
        <v>43741</v>
      </c>
      <c r="C104" s="22">
        <v>43344</v>
      </c>
      <c r="D104" s="22">
        <v>43649</v>
      </c>
      <c r="E104" s="22">
        <v>43708</v>
      </c>
      <c r="F104" s="25" t="str">
        <f>HYPERLINK("https://www.gartner.com/document/3969988","3969988")</f>
        <v>3969988</v>
      </c>
    </row>
    <row r="105" spans="1:11" x14ac:dyDescent="0.35">
      <c r="A105" s="11" t="s">
        <v>90</v>
      </c>
      <c r="B105" s="12">
        <v>43741</v>
      </c>
      <c r="C105" s="22">
        <v>43344</v>
      </c>
      <c r="D105" s="22">
        <v>43649</v>
      </c>
      <c r="E105" s="22">
        <v>43708</v>
      </c>
      <c r="F105" s="25" t="str">
        <f>HYPERLINK("https://www.gartner.com/document/3969989","3969989")</f>
        <v>3969989</v>
      </c>
    </row>
    <row r="106" spans="1:11" x14ac:dyDescent="0.35">
      <c r="A106" s="11" t="s">
        <v>91</v>
      </c>
      <c r="B106" s="12">
        <v>43742</v>
      </c>
      <c r="C106" s="22">
        <v>43344</v>
      </c>
      <c r="D106" s="22">
        <v>43649</v>
      </c>
      <c r="E106" s="22">
        <v>43708</v>
      </c>
      <c r="F106" s="25" t="str">
        <f>HYPERLINK("https://www.gartner.com/document/3970036","3970036")</f>
        <v>3970036</v>
      </c>
    </row>
    <row r="107" spans="1:11" x14ac:dyDescent="0.35">
      <c r="A107" s="11" t="s">
        <v>92</v>
      </c>
      <c r="B107" s="12">
        <v>43741</v>
      </c>
      <c r="C107" s="22">
        <v>43344</v>
      </c>
      <c r="D107" s="22">
        <v>43649</v>
      </c>
      <c r="E107" s="22">
        <v>43708</v>
      </c>
      <c r="F107" s="25" t="str">
        <f>HYPERLINK("https://www.gartner.com/document/3969996","3969996")</f>
        <v>3969996</v>
      </c>
    </row>
    <row r="108" spans="1:11" x14ac:dyDescent="0.35">
      <c r="A108" s="11" t="s">
        <v>24</v>
      </c>
      <c r="B108" s="12">
        <v>43776</v>
      </c>
      <c r="C108" s="22">
        <v>43374</v>
      </c>
      <c r="D108" s="22">
        <v>43679</v>
      </c>
      <c r="E108" s="22">
        <v>43738</v>
      </c>
      <c r="F108" s="25" t="str">
        <f>HYPERLINK("https://www.gartner.com/document/3971167","3971167")</f>
        <v>3971167</v>
      </c>
    </row>
    <row r="109" spans="1:11" x14ac:dyDescent="0.35">
      <c r="A109" s="11" t="s">
        <v>63</v>
      </c>
      <c r="B109" s="12">
        <v>43776</v>
      </c>
      <c r="C109" s="22">
        <v>43374</v>
      </c>
      <c r="D109" s="22">
        <v>43679</v>
      </c>
      <c r="E109" s="22">
        <v>43738</v>
      </c>
      <c r="F109" s="25" t="str">
        <f>HYPERLINK("https://www.gartner.com/document/3971172","3971172")</f>
        <v>3971172</v>
      </c>
      <c r="I109" s="14"/>
      <c r="K109" s="14"/>
    </row>
    <row r="110" spans="1:11" x14ac:dyDescent="0.35">
      <c r="A110" s="11" t="s">
        <v>30</v>
      </c>
      <c r="B110" s="12">
        <v>43777</v>
      </c>
      <c r="C110" s="22">
        <v>43374</v>
      </c>
      <c r="D110" s="22">
        <v>43679</v>
      </c>
      <c r="E110" s="22">
        <v>43738</v>
      </c>
      <c r="F110" s="25">
        <v>3971220</v>
      </c>
      <c r="K110" s="14"/>
    </row>
    <row r="111" spans="1:11" x14ac:dyDescent="0.35">
      <c r="A111" s="11" t="s">
        <v>93</v>
      </c>
      <c r="B111" s="12">
        <v>43781</v>
      </c>
      <c r="C111" s="22">
        <v>43374</v>
      </c>
      <c r="D111" s="22">
        <v>43679</v>
      </c>
      <c r="E111" s="22">
        <v>43738</v>
      </c>
      <c r="F111" s="25" t="str">
        <f>HYPERLINK("https://www.gartner.com/document/3975085","3975085")</f>
        <v>3975085</v>
      </c>
      <c r="K111" s="14"/>
    </row>
    <row r="112" spans="1:11" x14ac:dyDescent="0.35">
      <c r="A112" s="11" t="s">
        <v>33</v>
      </c>
      <c r="B112" s="12">
        <v>43777</v>
      </c>
      <c r="C112" s="22">
        <v>43374</v>
      </c>
      <c r="D112" s="22">
        <v>43679</v>
      </c>
      <c r="E112" s="22">
        <v>43738</v>
      </c>
      <c r="F112" s="25">
        <v>3971223</v>
      </c>
      <c r="K112" s="14"/>
    </row>
    <row r="113" spans="1:11" x14ac:dyDescent="0.35">
      <c r="A113" s="11" t="s">
        <v>35</v>
      </c>
      <c r="B113" s="12">
        <v>43781</v>
      </c>
      <c r="C113" s="22">
        <v>43374</v>
      </c>
      <c r="D113" s="22">
        <v>43679</v>
      </c>
      <c r="E113" s="22">
        <v>43738</v>
      </c>
      <c r="F113" s="25" t="str">
        <f>HYPERLINK("https://www.gartner.com/document/3975094","3975094")</f>
        <v>3975094</v>
      </c>
      <c r="K113" s="14"/>
    </row>
    <row r="114" spans="1:11" x14ac:dyDescent="0.35">
      <c r="A114" s="11" t="s">
        <v>94</v>
      </c>
      <c r="B114" s="12">
        <v>43781</v>
      </c>
      <c r="C114" s="22">
        <v>43374</v>
      </c>
      <c r="D114" s="22">
        <v>43679</v>
      </c>
      <c r="E114" s="22">
        <v>43738</v>
      </c>
      <c r="F114" s="25" t="str">
        <f>HYPERLINK("https://www.gartner.com/document/3975092","3975092")</f>
        <v>3975092</v>
      </c>
      <c r="K114" s="14"/>
    </row>
    <row r="115" spans="1:11" x14ac:dyDescent="0.35">
      <c r="A115" s="11" t="s">
        <v>95</v>
      </c>
      <c r="B115" s="12">
        <v>43781</v>
      </c>
      <c r="C115" s="22">
        <v>43374</v>
      </c>
      <c r="D115" s="22">
        <v>43679</v>
      </c>
      <c r="E115" s="22">
        <v>43738</v>
      </c>
      <c r="F115" s="25" t="str">
        <f>HYPERLINK("https://www.gartner.com/document/3975087","3975087")</f>
        <v>3975087</v>
      </c>
      <c r="K115" s="14"/>
    </row>
    <row r="116" spans="1:11" x14ac:dyDescent="0.35">
      <c r="A116" s="11" t="s">
        <v>96</v>
      </c>
      <c r="B116" s="12">
        <v>43781</v>
      </c>
      <c r="C116" s="22">
        <v>43374</v>
      </c>
      <c r="D116" s="22">
        <v>43679</v>
      </c>
      <c r="E116" s="22">
        <v>43738</v>
      </c>
      <c r="F116" s="25" t="str">
        <f>HYPERLINK("https://www.gartner.com/document/3975093","3975093")</f>
        <v>3975093</v>
      </c>
      <c r="K116" s="14"/>
    </row>
    <row r="117" spans="1:11" x14ac:dyDescent="0.35">
      <c r="A117" s="11" t="s">
        <v>71</v>
      </c>
      <c r="B117" s="12">
        <v>43809</v>
      </c>
      <c r="C117" s="22">
        <f t="shared" ref="C117:C127" si="0">DATE(YEAR(E117)-1,MONTH(E117)+1,1)</f>
        <v>43405</v>
      </c>
      <c r="D117" s="22">
        <f t="shared" ref="D117:D127" si="1">DATE(YEAR(E117),MONTH(E117)-1,1)</f>
        <v>43709</v>
      </c>
      <c r="E117" s="22">
        <v>43769</v>
      </c>
      <c r="F117" s="25">
        <v>3976117</v>
      </c>
      <c r="K117" s="14"/>
    </row>
    <row r="118" spans="1:11" x14ac:dyDescent="0.35">
      <c r="A118" s="11" t="s">
        <v>36</v>
      </c>
      <c r="B118" s="12">
        <v>43803</v>
      </c>
      <c r="C118" s="22">
        <f t="shared" si="0"/>
        <v>43405</v>
      </c>
      <c r="D118" s="22">
        <f t="shared" si="1"/>
        <v>43709</v>
      </c>
      <c r="E118" s="22">
        <v>43769</v>
      </c>
      <c r="F118" s="25">
        <v>3975861</v>
      </c>
      <c r="K118" s="14"/>
    </row>
    <row r="119" spans="1:11" x14ac:dyDescent="0.35">
      <c r="A119" s="11" t="s">
        <v>97</v>
      </c>
      <c r="B119" s="12">
        <v>43809</v>
      </c>
      <c r="C119" s="22">
        <f t="shared" si="0"/>
        <v>43405</v>
      </c>
      <c r="D119" s="22">
        <f t="shared" si="1"/>
        <v>43709</v>
      </c>
      <c r="E119" s="22">
        <v>43769</v>
      </c>
      <c r="F119" s="25">
        <v>3976118</v>
      </c>
      <c r="K119" s="14"/>
    </row>
    <row r="120" spans="1:11" x14ac:dyDescent="0.35">
      <c r="A120" s="11" t="s">
        <v>25</v>
      </c>
      <c r="B120" s="12">
        <v>43809</v>
      </c>
      <c r="C120" s="22">
        <f t="shared" si="0"/>
        <v>43405</v>
      </c>
      <c r="D120" s="22">
        <f t="shared" si="1"/>
        <v>43709</v>
      </c>
      <c r="E120" s="22">
        <v>43769</v>
      </c>
      <c r="F120" s="25">
        <v>3976120</v>
      </c>
      <c r="K120" s="14"/>
    </row>
    <row r="121" spans="1:11" x14ac:dyDescent="0.35">
      <c r="A121" s="11" t="s">
        <v>73</v>
      </c>
      <c r="B121" s="12">
        <v>43809</v>
      </c>
      <c r="C121" s="22">
        <f t="shared" si="0"/>
        <v>43405</v>
      </c>
      <c r="D121" s="22">
        <f t="shared" si="1"/>
        <v>43709</v>
      </c>
      <c r="E121" s="22">
        <v>43769</v>
      </c>
      <c r="F121" s="25">
        <v>3976115</v>
      </c>
      <c r="K121" s="14"/>
    </row>
    <row r="122" spans="1:11" x14ac:dyDescent="0.35">
      <c r="A122" s="11" t="s">
        <v>42</v>
      </c>
      <c r="B122" s="12">
        <v>43809</v>
      </c>
      <c r="C122" s="22">
        <f t="shared" si="0"/>
        <v>43405</v>
      </c>
      <c r="D122" s="22">
        <f t="shared" si="1"/>
        <v>43709</v>
      </c>
      <c r="E122" s="22">
        <v>43769</v>
      </c>
      <c r="F122" s="25">
        <v>3976121</v>
      </c>
      <c r="K122" s="14"/>
    </row>
    <row r="123" spans="1:11" x14ac:dyDescent="0.35">
      <c r="A123" s="11" t="s">
        <v>34</v>
      </c>
      <c r="B123" s="12">
        <v>43803</v>
      </c>
      <c r="C123" s="22">
        <f t="shared" si="0"/>
        <v>43405</v>
      </c>
      <c r="D123" s="22">
        <f t="shared" si="1"/>
        <v>43709</v>
      </c>
      <c r="E123" s="22">
        <v>43769</v>
      </c>
      <c r="F123" s="25">
        <v>3975862</v>
      </c>
      <c r="K123" s="14"/>
    </row>
    <row r="124" spans="1:11" x14ac:dyDescent="0.35">
      <c r="A124" s="11" t="s">
        <v>40</v>
      </c>
      <c r="B124" s="12">
        <v>43808</v>
      </c>
      <c r="C124" s="22">
        <f t="shared" si="0"/>
        <v>43405</v>
      </c>
      <c r="D124" s="22">
        <f t="shared" si="1"/>
        <v>43709</v>
      </c>
      <c r="E124" s="22">
        <v>43769</v>
      </c>
      <c r="F124" s="25">
        <v>3976073</v>
      </c>
      <c r="K124" s="14"/>
    </row>
    <row r="125" spans="1:11" x14ac:dyDescent="0.35">
      <c r="A125" s="11" t="s">
        <v>98</v>
      </c>
      <c r="B125" s="12">
        <v>43808</v>
      </c>
      <c r="C125" s="22">
        <f t="shared" si="0"/>
        <v>43405</v>
      </c>
      <c r="D125" s="22">
        <f t="shared" si="1"/>
        <v>43709</v>
      </c>
      <c r="E125" s="22">
        <v>43769</v>
      </c>
      <c r="F125" s="25">
        <v>3976075</v>
      </c>
      <c r="K125" s="14"/>
    </row>
    <row r="126" spans="1:11" x14ac:dyDescent="0.35">
      <c r="A126" s="11" t="s">
        <v>99</v>
      </c>
      <c r="B126" s="12">
        <v>43808</v>
      </c>
      <c r="C126" s="22">
        <f t="shared" si="0"/>
        <v>43405</v>
      </c>
      <c r="D126" s="22">
        <f t="shared" si="1"/>
        <v>43709</v>
      </c>
      <c r="E126" s="22">
        <v>43769</v>
      </c>
      <c r="F126" s="25">
        <v>3976071</v>
      </c>
      <c r="K126" s="14"/>
    </row>
    <row r="127" spans="1:11" x14ac:dyDescent="0.35">
      <c r="A127" s="11" t="s">
        <v>100</v>
      </c>
      <c r="B127" s="12">
        <v>43811</v>
      </c>
      <c r="C127" s="22">
        <f t="shared" si="0"/>
        <v>43405</v>
      </c>
      <c r="D127" s="22">
        <f t="shared" si="1"/>
        <v>43709</v>
      </c>
      <c r="E127" s="22">
        <v>43769</v>
      </c>
      <c r="F127" s="25">
        <v>3976231</v>
      </c>
      <c r="K127" s="14"/>
    </row>
    <row r="128" spans="1:11" x14ac:dyDescent="0.35">
      <c r="A128" s="11" t="s">
        <v>101</v>
      </c>
      <c r="B128" s="12">
        <v>43867</v>
      </c>
      <c r="C128" s="22">
        <f t="shared" ref="C128:C137" si="2">DATE(YEAR(E128)-1,MONTH(E128)+1,1)</f>
        <v>43466</v>
      </c>
      <c r="D128" s="22">
        <f t="shared" ref="D128:D137" si="3">DATE(YEAR(E128),MONTH(E128)-1,1)</f>
        <v>43770</v>
      </c>
      <c r="E128" s="22">
        <v>43830</v>
      </c>
      <c r="F128" s="25">
        <v>3980647</v>
      </c>
    </row>
    <row r="129" spans="1:6" x14ac:dyDescent="0.35">
      <c r="A129" s="11" t="s">
        <v>102</v>
      </c>
      <c r="B129" s="12">
        <v>43879</v>
      </c>
      <c r="C129" s="22">
        <f t="shared" si="2"/>
        <v>43466</v>
      </c>
      <c r="D129" s="22">
        <f t="shared" si="3"/>
        <v>43770</v>
      </c>
      <c r="E129" s="22">
        <v>43830</v>
      </c>
      <c r="F129" s="25">
        <v>3981022</v>
      </c>
    </row>
    <row r="130" spans="1:6" x14ac:dyDescent="0.35">
      <c r="A130" s="11" t="s">
        <v>46</v>
      </c>
      <c r="B130" s="12">
        <v>43871</v>
      </c>
      <c r="C130" s="22">
        <f t="shared" si="2"/>
        <v>43466</v>
      </c>
      <c r="D130" s="22">
        <f t="shared" si="3"/>
        <v>43770</v>
      </c>
      <c r="E130" s="22">
        <v>43830</v>
      </c>
      <c r="F130" s="25">
        <v>3980839</v>
      </c>
    </row>
    <row r="131" spans="1:6" x14ac:dyDescent="0.35">
      <c r="A131" s="11" t="s">
        <v>37</v>
      </c>
      <c r="B131" s="12">
        <v>43868</v>
      </c>
      <c r="C131" s="22">
        <f t="shared" si="2"/>
        <v>43466</v>
      </c>
      <c r="D131" s="22">
        <f t="shared" si="3"/>
        <v>43770</v>
      </c>
      <c r="E131" s="22">
        <v>43830</v>
      </c>
      <c r="F131" s="25">
        <v>3980808</v>
      </c>
    </row>
    <row r="132" spans="1:6" x14ac:dyDescent="0.35">
      <c r="A132" s="11" t="s">
        <v>103</v>
      </c>
      <c r="B132" s="12">
        <v>43860</v>
      </c>
      <c r="C132" s="22">
        <f t="shared" si="2"/>
        <v>43466</v>
      </c>
      <c r="D132" s="22">
        <f t="shared" si="3"/>
        <v>43770</v>
      </c>
      <c r="E132" s="22">
        <v>43830</v>
      </c>
      <c r="F132" s="25">
        <v>3980296</v>
      </c>
    </row>
    <row r="133" spans="1:6" x14ac:dyDescent="0.35">
      <c r="A133" s="11" t="s">
        <v>104</v>
      </c>
      <c r="B133" s="12">
        <v>43868</v>
      </c>
      <c r="C133" s="22">
        <f t="shared" si="2"/>
        <v>43466</v>
      </c>
      <c r="D133" s="22">
        <f t="shared" si="3"/>
        <v>43770</v>
      </c>
      <c r="E133" s="22">
        <v>43830</v>
      </c>
      <c r="F133" s="25">
        <v>3980758</v>
      </c>
    </row>
    <row r="134" spans="1:6" x14ac:dyDescent="0.35">
      <c r="A134" s="11" t="s">
        <v>12</v>
      </c>
      <c r="B134" s="12">
        <v>43861</v>
      </c>
      <c r="C134" s="22">
        <f t="shared" si="2"/>
        <v>43466</v>
      </c>
      <c r="D134" s="22">
        <f t="shared" si="3"/>
        <v>43770</v>
      </c>
      <c r="E134" s="22">
        <v>43830</v>
      </c>
      <c r="F134" s="25">
        <v>3980350</v>
      </c>
    </row>
    <row r="135" spans="1:6" x14ac:dyDescent="0.35">
      <c r="A135" s="11" t="s">
        <v>44</v>
      </c>
      <c r="B135" s="12">
        <v>43867</v>
      </c>
      <c r="C135" s="22">
        <f t="shared" si="2"/>
        <v>43466</v>
      </c>
      <c r="D135" s="22">
        <f t="shared" si="3"/>
        <v>43770</v>
      </c>
      <c r="E135" s="22">
        <v>43830</v>
      </c>
      <c r="F135" s="25">
        <v>3980648</v>
      </c>
    </row>
    <row r="136" spans="1:6" x14ac:dyDescent="0.35">
      <c r="A136" s="11" t="s">
        <v>56</v>
      </c>
      <c r="B136" s="12">
        <v>43867</v>
      </c>
      <c r="C136" s="22">
        <f t="shared" si="2"/>
        <v>43466</v>
      </c>
      <c r="D136" s="22">
        <f t="shared" si="3"/>
        <v>43770</v>
      </c>
      <c r="E136" s="22">
        <v>43830</v>
      </c>
      <c r="F136" s="25">
        <v>3980649</v>
      </c>
    </row>
    <row r="137" spans="1:6" x14ac:dyDescent="0.35">
      <c r="A137" s="11" t="s">
        <v>105</v>
      </c>
      <c r="B137" s="12">
        <v>43868</v>
      </c>
      <c r="C137" s="22">
        <f t="shared" si="2"/>
        <v>43466</v>
      </c>
      <c r="D137" s="22">
        <f t="shared" si="3"/>
        <v>43770</v>
      </c>
      <c r="E137" s="22">
        <v>43830</v>
      </c>
      <c r="F137" s="25">
        <v>3980757</v>
      </c>
    </row>
    <row r="138" spans="1:6" x14ac:dyDescent="0.35">
      <c r="A138" s="11" t="s">
        <v>106</v>
      </c>
      <c r="B138" s="12">
        <v>43902</v>
      </c>
      <c r="C138" s="22">
        <f t="shared" ref="C138:C149" si="4">DATE(YEAR(E138)-1,MONTH(E138)+1,1)</f>
        <v>43497</v>
      </c>
      <c r="D138" s="22">
        <f t="shared" ref="D138:D149" si="5">DATE(YEAR(E138),MONTH(E138)-1,1)</f>
        <v>43800</v>
      </c>
      <c r="E138" s="22">
        <v>43861</v>
      </c>
      <c r="F138" s="25">
        <v>3982008</v>
      </c>
    </row>
    <row r="139" spans="1:6" x14ac:dyDescent="0.35">
      <c r="A139" s="11" t="s">
        <v>55</v>
      </c>
      <c r="B139" s="12">
        <v>43903</v>
      </c>
      <c r="C139" s="22">
        <f t="shared" si="4"/>
        <v>43497</v>
      </c>
      <c r="D139" s="22">
        <f t="shared" si="5"/>
        <v>43800</v>
      </c>
      <c r="E139" s="22">
        <v>43861</v>
      </c>
      <c r="F139" s="25">
        <v>3982055</v>
      </c>
    </row>
    <row r="140" spans="1:6" x14ac:dyDescent="0.35">
      <c r="A140" s="11" t="s">
        <v>107</v>
      </c>
      <c r="B140" s="12">
        <v>43903</v>
      </c>
      <c r="C140" s="22">
        <f t="shared" si="4"/>
        <v>43497</v>
      </c>
      <c r="D140" s="22">
        <f t="shared" si="5"/>
        <v>43800</v>
      </c>
      <c r="E140" s="22">
        <v>43861</v>
      </c>
      <c r="F140" s="25">
        <v>3982051</v>
      </c>
    </row>
    <row r="141" spans="1:6" x14ac:dyDescent="0.35">
      <c r="A141" s="11" t="s">
        <v>108</v>
      </c>
      <c r="B141" s="12">
        <v>43903</v>
      </c>
      <c r="C141" s="22">
        <f t="shared" si="4"/>
        <v>43497</v>
      </c>
      <c r="D141" s="22">
        <f t="shared" si="5"/>
        <v>43800</v>
      </c>
      <c r="E141" s="22">
        <v>43861</v>
      </c>
      <c r="F141" s="25">
        <v>3982053</v>
      </c>
    </row>
    <row r="142" spans="1:6" x14ac:dyDescent="0.35">
      <c r="A142" s="11" t="s">
        <v>109</v>
      </c>
      <c r="B142" s="12">
        <v>43895</v>
      </c>
      <c r="C142" s="22">
        <f t="shared" si="4"/>
        <v>43497</v>
      </c>
      <c r="D142" s="22">
        <f t="shared" si="5"/>
        <v>43800</v>
      </c>
      <c r="E142" s="22">
        <v>43861</v>
      </c>
      <c r="F142" s="25">
        <v>3981813</v>
      </c>
    </row>
    <row r="143" spans="1:6" x14ac:dyDescent="0.35">
      <c r="A143" s="11" t="s">
        <v>110</v>
      </c>
      <c r="B143" s="12">
        <v>43903</v>
      </c>
      <c r="C143" s="22">
        <f t="shared" si="4"/>
        <v>43497</v>
      </c>
      <c r="D143" s="22">
        <f t="shared" si="5"/>
        <v>43800</v>
      </c>
      <c r="E143" s="22">
        <v>43861</v>
      </c>
      <c r="F143" s="25">
        <v>3982050</v>
      </c>
    </row>
    <row r="144" spans="1:6" x14ac:dyDescent="0.35">
      <c r="A144" s="11" t="s">
        <v>58</v>
      </c>
      <c r="B144" s="12">
        <v>43907</v>
      </c>
      <c r="C144" s="22">
        <f t="shared" si="4"/>
        <v>43497</v>
      </c>
      <c r="D144" s="22">
        <f t="shared" si="5"/>
        <v>43800</v>
      </c>
      <c r="E144" s="22">
        <v>43861</v>
      </c>
      <c r="F144" s="25">
        <v>3982123</v>
      </c>
    </row>
    <row r="145" spans="1:6" x14ac:dyDescent="0.35">
      <c r="A145" s="11" t="s">
        <v>62</v>
      </c>
      <c r="B145" s="12">
        <v>43907</v>
      </c>
      <c r="C145" s="22">
        <f t="shared" si="4"/>
        <v>43497</v>
      </c>
      <c r="D145" s="22">
        <f t="shared" si="5"/>
        <v>43800</v>
      </c>
      <c r="E145" s="22">
        <v>43861</v>
      </c>
      <c r="F145" s="25">
        <v>3982125</v>
      </c>
    </row>
    <row r="146" spans="1:6" x14ac:dyDescent="0.35">
      <c r="A146" s="11" t="s">
        <v>111</v>
      </c>
      <c r="B146" s="12">
        <v>43907</v>
      </c>
      <c r="C146" s="22">
        <f t="shared" si="4"/>
        <v>43497</v>
      </c>
      <c r="D146" s="22">
        <f t="shared" si="5"/>
        <v>43800</v>
      </c>
      <c r="E146" s="22">
        <v>43861</v>
      </c>
      <c r="F146" s="25">
        <v>3982124</v>
      </c>
    </row>
    <row r="147" spans="1:6" x14ac:dyDescent="0.35">
      <c r="A147" s="11" t="s">
        <v>112</v>
      </c>
      <c r="B147" s="12">
        <v>43913</v>
      </c>
      <c r="C147" s="22">
        <f t="shared" si="4"/>
        <v>43497</v>
      </c>
      <c r="D147" s="22">
        <f t="shared" si="5"/>
        <v>43800</v>
      </c>
      <c r="E147" s="22">
        <v>43861</v>
      </c>
      <c r="F147" s="25">
        <v>3982397</v>
      </c>
    </row>
    <row r="148" spans="1:6" x14ac:dyDescent="0.35">
      <c r="A148" s="11" t="s">
        <v>113</v>
      </c>
      <c r="B148" s="12">
        <v>43902</v>
      </c>
      <c r="C148" s="22">
        <f t="shared" si="4"/>
        <v>43497</v>
      </c>
      <c r="D148" s="22">
        <f t="shared" si="5"/>
        <v>43800</v>
      </c>
      <c r="E148" s="22">
        <v>43861</v>
      </c>
      <c r="F148" s="25">
        <v>3982010</v>
      </c>
    </row>
    <row r="149" spans="1:6" x14ac:dyDescent="0.35">
      <c r="A149" s="11" t="s">
        <v>114</v>
      </c>
      <c r="B149" s="12">
        <v>43902</v>
      </c>
      <c r="C149" s="22">
        <f t="shared" si="4"/>
        <v>43497</v>
      </c>
      <c r="D149" s="22">
        <f t="shared" si="5"/>
        <v>43800</v>
      </c>
      <c r="E149" s="22">
        <v>43861</v>
      </c>
      <c r="F149" s="25">
        <v>3982011</v>
      </c>
    </row>
    <row r="150" spans="1:6" x14ac:dyDescent="0.35">
      <c r="A150" s="11" t="s">
        <v>115</v>
      </c>
      <c r="B150" s="12">
        <v>43934</v>
      </c>
      <c r="C150" s="22">
        <v>43525</v>
      </c>
      <c r="D150" s="22" t="s">
        <v>116</v>
      </c>
      <c r="E150" s="22">
        <v>43890</v>
      </c>
      <c r="F150" s="25">
        <v>3983457</v>
      </c>
    </row>
    <row r="151" spans="1:6" x14ac:dyDescent="0.35">
      <c r="A151" s="11" t="s">
        <v>117</v>
      </c>
      <c r="B151" s="12">
        <v>43927</v>
      </c>
      <c r="C151" s="22">
        <v>43525</v>
      </c>
      <c r="D151" s="22" t="s">
        <v>116</v>
      </c>
      <c r="E151" s="22">
        <v>43890</v>
      </c>
      <c r="F151" s="25">
        <v>3983037</v>
      </c>
    </row>
    <row r="152" spans="1:6" x14ac:dyDescent="0.35">
      <c r="A152" s="11" t="s">
        <v>118</v>
      </c>
      <c r="B152" s="12">
        <v>43922</v>
      </c>
      <c r="C152" s="22">
        <v>43525</v>
      </c>
      <c r="D152" s="22" t="s">
        <v>116</v>
      </c>
      <c r="E152" s="22">
        <v>43890</v>
      </c>
      <c r="F152" s="25">
        <v>3982872</v>
      </c>
    </row>
    <row r="153" spans="1:6" x14ac:dyDescent="0.35">
      <c r="A153" s="11" t="s">
        <v>119</v>
      </c>
      <c r="B153" s="12">
        <v>43930</v>
      </c>
      <c r="C153" s="22">
        <v>43525</v>
      </c>
      <c r="D153" s="22" t="s">
        <v>116</v>
      </c>
      <c r="E153" s="22">
        <v>43890</v>
      </c>
      <c r="F153" s="25">
        <v>3983271</v>
      </c>
    </row>
    <row r="154" spans="1:6" x14ac:dyDescent="0.35">
      <c r="A154" s="11" t="s">
        <v>70</v>
      </c>
      <c r="B154" s="12">
        <v>43956</v>
      </c>
      <c r="C154" s="22">
        <v>43525</v>
      </c>
      <c r="D154" s="22" t="s">
        <v>116</v>
      </c>
      <c r="E154" s="22">
        <v>43890</v>
      </c>
      <c r="F154" s="25">
        <v>3984623</v>
      </c>
    </row>
    <row r="155" spans="1:6" x14ac:dyDescent="0.35">
      <c r="A155" s="11" t="s">
        <v>120</v>
      </c>
      <c r="B155" s="12">
        <v>43941</v>
      </c>
      <c r="C155" s="22">
        <v>43525</v>
      </c>
      <c r="D155" s="22" t="s">
        <v>116</v>
      </c>
      <c r="E155" s="22">
        <v>43890</v>
      </c>
      <c r="F155" s="25">
        <v>3983761</v>
      </c>
    </row>
    <row r="156" spans="1:6" x14ac:dyDescent="0.35">
      <c r="A156" s="11" t="s">
        <v>57</v>
      </c>
      <c r="B156" s="12">
        <v>43930</v>
      </c>
      <c r="C156" s="22">
        <v>43525</v>
      </c>
      <c r="D156" s="22" t="s">
        <v>116</v>
      </c>
      <c r="E156" s="22">
        <v>43890</v>
      </c>
      <c r="F156" s="25">
        <v>3983274</v>
      </c>
    </row>
    <row r="157" spans="1:6" x14ac:dyDescent="0.35">
      <c r="A157" s="11" t="s">
        <v>65</v>
      </c>
      <c r="B157" s="12">
        <v>43934</v>
      </c>
      <c r="C157" s="22">
        <v>43525</v>
      </c>
      <c r="D157" s="22" t="s">
        <v>116</v>
      </c>
      <c r="E157" s="22">
        <v>43890</v>
      </c>
      <c r="F157" s="25">
        <v>3983389</v>
      </c>
    </row>
    <row r="158" spans="1:6" x14ac:dyDescent="0.35">
      <c r="A158" s="11" t="s">
        <v>16</v>
      </c>
      <c r="B158" s="12">
        <v>43927</v>
      </c>
      <c r="C158" s="22">
        <v>43525</v>
      </c>
      <c r="D158" s="22" t="s">
        <v>116</v>
      </c>
      <c r="E158" s="22">
        <v>43890</v>
      </c>
      <c r="F158" s="25">
        <v>3983157</v>
      </c>
    </row>
    <row r="159" spans="1:6" x14ac:dyDescent="0.35">
      <c r="A159" s="11" t="s">
        <v>69</v>
      </c>
      <c r="B159" s="12">
        <v>43922</v>
      </c>
      <c r="C159" s="22">
        <v>43525</v>
      </c>
      <c r="D159" s="22" t="s">
        <v>116</v>
      </c>
      <c r="E159" s="22">
        <v>43890</v>
      </c>
      <c r="F159" s="25">
        <v>3982863</v>
      </c>
    </row>
    <row r="160" spans="1:6" x14ac:dyDescent="0.35">
      <c r="A160" s="11" t="s">
        <v>121</v>
      </c>
      <c r="B160" s="12">
        <v>43935</v>
      </c>
      <c r="C160" s="22">
        <v>43525</v>
      </c>
      <c r="D160" s="22" t="s">
        <v>116</v>
      </c>
      <c r="E160" s="22">
        <v>43890</v>
      </c>
      <c r="F160" s="25">
        <v>3983459</v>
      </c>
    </row>
    <row r="161" spans="1:7" x14ac:dyDescent="0.35">
      <c r="A161" s="11" t="s">
        <v>122</v>
      </c>
      <c r="B161" s="12">
        <v>43949</v>
      </c>
      <c r="C161" s="22">
        <v>43556</v>
      </c>
      <c r="D161" s="22" t="s">
        <v>123</v>
      </c>
      <c r="E161" s="22">
        <v>43921</v>
      </c>
      <c r="F161" s="25">
        <v>3984284</v>
      </c>
    </row>
    <row r="162" spans="1:7" x14ac:dyDescent="0.35">
      <c r="A162" s="11" t="s">
        <v>124</v>
      </c>
      <c r="B162" s="12">
        <v>43949</v>
      </c>
      <c r="C162" s="22">
        <v>43556</v>
      </c>
      <c r="D162" s="22" t="s">
        <v>123</v>
      </c>
      <c r="E162" s="22">
        <v>43921</v>
      </c>
      <c r="F162" s="25">
        <v>3984278</v>
      </c>
    </row>
    <row r="163" spans="1:7" x14ac:dyDescent="0.35">
      <c r="A163" s="11" t="s">
        <v>54</v>
      </c>
      <c r="B163" s="12">
        <v>43952</v>
      </c>
      <c r="C163" s="22">
        <v>43556</v>
      </c>
      <c r="D163" s="22" t="s">
        <v>123</v>
      </c>
      <c r="E163" s="22">
        <v>43921</v>
      </c>
      <c r="F163" s="25">
        <v>3984510</v>
      </c>
    </row>
    <row r="164" spans="1:7" x14ac:dyDescent="0.35">
      <c r="A164" s="11" t="s">
        <v>74</v>
      </c>
      <c r="B164" s="12">
        <v>43972</v>
      </c>
      <c r="C164" s="22">
        <f>DATE(YEAR(E164)-1,MONTH(E164)+1,1)</f>
        <v>43556</v>
      </c>
      <c r="D164" s="22" t="s">
        <v>125</v>
      </c>
      <c r="E164" s="22">
        <v>43921</v>
      </c>
      <c r="F164" s="25">
        <v>3985462</v>
      </c>
      <c r="G164" s="16"/>
    </row>
    <row r="165" spans="1:7" x14ac:dyDescent="0.35">
      <c r="A165" s="11" t="s">
        <v>126</v>
      </c>
      <c r="B165" s="12">
        <v>43991</v>
      </c>
      <c r="C165" s="22">
        <v>43586</v>
      </c>
      <c r="D165" s="22" t="s">
        <v>127</v>
      </c>
      <c r="E165" s="22">
        <v>43951</v>
      </c>
      <c r="F165" s="25" t="str">
        <f>HYPERLINK("https://www.gartner.com/document/3986109","3986109")</f>
        <v>3986109</v>
      </c>
    </row>
    <row r="166" spans="1:7" x14ac:dyDescent="0.35">
      <c r="A166" s="11" t="s">
        <v>68</v>
      </c>
      <c r="B166" s="12">
        <v>43990</v>
      </c>
      <c r="C166" s="22">
        <v>43586</v>
      </c>
      <c r="D166" s="22" t="s">
        <v>127</v>
      </c>
      <c r="E166" s="22">
        <v>43951</v>
      </c>
      <c r="F166" s="25" t="str">
        <f>HYPERLINK("https://www.gartner.com/document/3986050","3986050")</f>
        <v>3986050</v>
      </c>
    </row>
    <row r="167" spans="1:7" x14ac:dyDescent="0.35">
      <c r="A167" s="11" t="s">
        <v>128</v>
      </c>
      <c r="B167" s="12">
        <v>44000</v>
      </c>
      <c r="C167" s="22">
        <v>43586</v>
      </c>
      <c r="D167" s="22" t="s">
        <v>127</v>
      </c>
      <c r="E167" s="22">
        <v>43951</v>
      </c>
      <c r="F167" s="25" t="str">
        <f>HYPERLINK("https://www.gartner.com/document/3986496","3986496")</f>
        <v>3986496</v>
      </c>
    </row>
    <row r="168" spans="1:7" x14ac:dyDescent="0.35">
      <c r="A168" s="11" t="s">
        <v>18</v>
      </c>
      <c r="B168" s="12">
        <v>44013</v>
      </c>
      <c r="C168" s="22">
        <v>43617</v>
      </c>
      <c r="D168" s="22" t="s">
        <v>129</v>
      </c>
      <c r="E168" s="22">
        <v>43982</v>
      </c>
      <c r="F168" s="25" t="str">
        <f>HYPERLINK("https://www.gartner.com/document/3987138","3987138")</f>
        <v>3987138</v>
      </c>
    </row>
    <row r="169" spans="1:7" x14ac:dyDescent="0.35">
      <c r="A169" s="11" t="s">
        <v>49</v>
      </c>
      <c r="B169" s="12">
        <v>44013</v>
      </c>
      <c r="C169" s="22">
        <v>43617</v>
      </c>
      <c r="D169" s="22" t="s">
        <v>129</v>
      </c>
      <c r="E169" s="22">
        <v>43982</v>
      </c>
      <c r="F169" s="25" t="str">
        <f>HYPERLINK("https://www.gartner.com/document/3987053","3987053")</f>
        <v>3987053</v>
      </c>
    </row>
    <row r="170" spans="1:7" x14ac:dyDescent="0.35">
      <c r="A170" s="11" t="s">
        <v>43</v>
      </c>
      <c r="B170" s="13" t="s">
        <v>130</v>
      </c>
      <c r="C170" s="22">
        <v>43617</v>
      </c>
      <c r="D170" s="22" t="s">
        <v>129</v>
      </c>
      <c r="E170" s="22">
        <v>43982</v>
      </c>
      <c r="F170" s="25">
        <v>3987388</v>
      </c>
    </row>
    <row r="171" spans="1:7" x14ac:dyDescent="0.35">
      <c r="A171" s="11" t="s">
        <v>13</v>
      </c>
      <c r="B171" s="13" t="s">
        <v>130</v>
      </c>
      <c r="C171" s="22">
        <v>43617</v>
      </c>
      <c r="D171" s="22" t="s">
        <v>129</v>
      </c>
      <c r="E171" s="22">
        <v>43982</v>
      </c>
      <c r="F171" s="25">
        <v>3987636</v>
      </c>
    </row>
    <row r="172" spans="1:7" x14ac:dyDescent="0.35">
      <c r="A172" s="11" t="s">
        <v>131</v>
      </c>
      <c r="B172" s="13" t="s">
        <v>130</v>
      </c>
      <c r="C172" s="22">
        <v>43617</v>
      </c>
      <c r="D172" s="22" t="s">
        <v>129</v>
      </c>
      <c r="E172" s="22">
        <v>43982</v>
      </c>
      <c r="F172" s="25">
        <v>3987941</v>
      </c>
    </row>
    <row r="173" spans="1:7" x14ac:dyDescent="0.35">
      <c r="A173" s="11" t="s">
        <v>132</v>
      </c>
      <c r="B173" s="13" t="s">
        <v>133</v>
      </c>
      <c r="C173" s="22">
        <v>43647</v>
      </c>
      <c r="D173" s="22" t="s">
        <v>134</v>
      </c>
      <c r="E173" s="22">
        <v>44012</v>
      </c>
      <c r="F173" s="26">
        <v>3990769</v>
      </c>
    </row>
    <row r="174" spans="1:7" x14ac:dyDescent="0.35">
      <c r="A174" s="11" t="s">
        <v>135</v>
      </c>
      <c r="B174" s="13" t="s">
        <v>133</v>
      </c>
      <c r="C174" s="22">
        <v>43647</v>
      </c>
      <c r="D174" s="22" t="s">
        <v>134</v>
      </c>
      <c r="E174" s="22">
        <v>44012</v>
      </c>
      <c r="F174" s="26">
        <v>3990771</v>
      </c>
    </row>
    <row r="175" spans="1:7" x14ac:dyDescent="0.35">
      <c r="A175" s="11" t="s">
        <v>136</v>
      </c>
      <c r="B175" s="13" t="s">
        <v>133</v>
      </c>
      <c r="C175" s="22">
        <v>43647</v>
      </c>
      <c r="D175" s="22" t="s">
        <v>134</v>
      </c>
      <c r="E175" s="22">
        <v>44012</v>
      </c>
      <c r="F175" s="26">
        <v>3989202</v>
      </c>
    </row>
    <row r="176" spans="1:7" x14ac:dyDescent="0.35">
      <c r="A176" s="11" t="s">
        <v>137</v>
      </c>
      <c r="B176" s="13" t="s">
        <v>133</v>
      </c>
      <c r="C176" s="22">
        <v>43647</v>
      </c>
      <c r="D176" s="22" t="s">
        <v>134</v>
      </c>
      <c r="E176" s="22">
        <v>44012</v>
      </c>
      <c r="F176" s="26">
        <v>3990772</v>
      </c>
    </row>
    <row r="177" spans="1:7" x14ac:dyDescent="0.35">
      <c r="A177" s="11" t="s">
        <v>80</v>
      </c>
      <c r="B177" s="13" t="s">
        <v>138</v>
      </c>
      <c r="C177" s="22">
        <v>43678</v>
      </c>
      <c r="D177" s="22" t="s">
        <v>139</v>
      </c>
      <c r="E177" s="22">
        <v>44043</v>
      </c>
      <c r="F177" s="23">
        <v>3991602</v>
      </c>
    </row>
    <row r="178" spans="1:7" x14ac:dyDescent="0.35">
      <c r="A178" s="11" t="s">
        <v>81</v>
      </c>
      <c r="B178" s="13" t="s">
        <v>138</v>
      </c>
      <c r="C178" s="22">
        <v>43678</v>
      </c>
      <c r="D178" s="22" t="s">
        <v>139</v>
      </c>
      <c r="E178" s="22">
        <v>44043</v>
      </c>
      <c r="F178" s="23">
        <v>3991601</v>
      </c>
      <c r="G178" s="17"/>
    </row>
    <row r="179" spans="1:7" x14ac:dyDescent="0.35">
      <c r="A179" s="11" t="s">
        <v>78</v>
      </c>
      <c r="B179" s="13" t="s">
        <v>138</v>
      </c>
      <c r="C179" s="22">
        <v>43678</v>
      </c>
      <c r="D179" s="22" t="s">
        <v>139</v>
      </c>
      <c r="E179" s="22">
        <v>44043</v>
      </c>
      <c r="F179" s="23">
        <v>3991600</v>
      </c>
      <c r="G179" s="17"/>
    </row>
    <row r="180" spans="1:7" x14ac:dyDescent="0.35">
      <c r="A180" s="11" t="s">
        <v>140</v>
      </c>
      <c r="B180" s="13" t="s">
        <v>138</v>
      </c>
      <c r="C180" s="22">
        <v>43709</v>
      </c>
      <c r="D180" s="22" t="s">
        <v>141</v>
      </c>
      <c r="E180" s="22">
        <v>44074</v>
      </c>
      <c r="F180" s="23">
        <v>3991659</v>
      </c>
      <c r="G180" s="17"/>
    </row>
    <row r="181" spans="1:7" x14ac:dyDescent="0.35">
      <c r="A181" s="11" t="s">
        <v>52</v>
      </c>
      <c r="B181" s="13" t="s">
        <v>138</v>
      </c>
      <c r="C181" s="22">
        <v>43709</v>
      </c>
      <c r="D181" s="22" t="s">
        <v>141</v>
      </c>
      <c r="E181" s="22">
        <v>44074</v>
      </c>
      <c r="F181" s="23">
        <v>3991728</v>
      </c>
      <c r="G181" s="17"/>
    </row>
    <row r="182" spans="1:7" x14ac:dyDescent="0.35">
      <c r="A182" s="11" t="s">
        <v>142</v>
      </c>
      <c r="B182" s="13" t="s">
        <v>138</v>
      </c>
      <c r="C182" s="22">
        <v>43709</v>
      </c>
      <c r="D182" s="22" t="s">
        <v>141</v>
      </c>
      <c r="E182" s="22">
        <v>44074</v>
      </c>
      <c r="F182" s="23">
        <v>3991725</v>
      </c>
      <c r="G182" s="17"/>
    </row>
    <row r="183" spans="1:7" x14ac:dyDescent="0.35">
      <c r="A183" s="11" t="s">
        <v>82</v>
      </c>
      <c r="B183" s="13" t="s">
        <v>138</v>
      </c>
      <c r="C183" s="22">
        <v>43678</v>
      </c>
      <c r="D183" s="22" t="s">
        <v>139</v>
      </c>
      <c r="E183" s="22">
        <v>44043</v>
      </c>
      <c r="F183" s="23">
        <v>3991652</v>
      </c>
      <c r="G183" s="17"/>
    </row>
    <row r="184" spans="1:7" x14ac:dyDescent="0.35">
      <c r="A184" s="11" t="s">
        <v>143</v>
      </c>
      <c r="B184" s="13" t="s">
        <v>144</v>
      </c>
      <c r="C184" s="22">
        <v>43739</v>
      </c>
      <c r="D184" s="22" t="s">
        <v>145</v>
      </c>
      <c r="E184" s="22">
        <v>44104</v>
      </c>
      <c r="F184" s="23">
        <v>3992919</v>
      </c>
      <c r="G184" s="17"/>
    </row>
    <row r="185" spans="1:7" x14ac:dyDescent="0.35">
      <c r="A185" s="11" t="s">
        <v>21</v>
      </c>
      <c r="B185" s="13" t="s">
        <v>144</v>
      </c>
      <c r="C185" s="22">
        <v>43739</v>
      </c>
      <c r="D185" s="22" t="s">
        <v>145</v>
      </c>
      <c r="E185" s="22">
        <v>44104</v>
      </c>
      <c r="F185" s="23">
        <v>3992910</v>
      </c>
      <c r="G185" s="17"/>
    </row>
    <row r="186" spans="1:7" x14ac:dyDescent="0.35">
      <c r="A186" s="11" t="s">
        <v>146</v>
      </c>
      <c r="B186" s="13" t="s">
        <v>144</v>
      </c>
      <c r="C186" s="22">
        <v>43739</v>
      </c>
      <c r="D186" s="22" t="s">
        <v>145</v>
      </c>
      <c r="E186" s="22">
        <v>44104</v>
      </c>
      <c r="F186" s="23">
        <v>3992863</v>
      </c>
      <c r="G186" s="17"/>
    </row>
    <row r="187" spans="1:7" x14ac:dyDescent="0.35">
      <c r="A187" s="11" t="s">
        <v>147</v>
      </c>
      <c r="B187" s="13" t="s">
        <v>144</v>
      </c>
      <c r="C187" s="22">
        <v>43739</v>
      </c>
      <c r="D187" s="22" t="s">
        <v>145</v>
      </c>
      <c r="E187" s="22">
        <v>44104</v>
      </c>
      <c r="F187" s="23">
        <v>3992864</v>
      </c>
      <c r="G187" s="17"/>
    </row>
    <row r="188" spans="1:7" x14ac:dyDescent="0.35">
      <c r="A188" s="11" t="s">
        <v>148</v>
      </c>
      <c r="B188" s="13" t="s">
        <v>149</v>
      </c>
      <c r="C188" s="22">
        <v>43739</v>
      </c>
      <c r="D188" s="22" t="s">
        <v>145</v>
      </c>
      <c r="E188" s="22">
        <v>44104</v>
      </c>
      <c r="F188" s="23">
        <v>3993882</v>
      </c>
      <c r="G188" s="17"/>
    </row>
    <row r="189" spans="1:7" x14ac:dyDescent="0.35">
      <c r="A189" s="11" t="s">
        <v>150</v>
      </c>
      <c r="B189" s="13" t="s">
        <v>149</v>
      </c>
      <c r="C189" s="22">
        <v>43739</v>
      </c>
      <c r="D189" s="22" t="s">
        <v>145</v>
      </c>
      <c r="E189" s="22">
        <v>44104</v>
      </c>
      <c r="F189" s="26">
        <v>3993256</v>
      </c>
    </row>
    <row r="190" spans="1:7" x14ac:dyDescent="0.35">
      <c r="A190" s="11" t="s">
        <v>95</v>
      </c>
      <c r="B190" s="13" t="s">
        <v>149</v>
      </c>
      <c r="C190" s="22">
        <v>43770</v>
      </c>
      <c r="D190" s="22" t="s">
        <v>151</v>
      </c>
      <c r="E190" s="22">
        <v>44135</v>
      </c>
      <c r="F190" s="26">
        <v>3994541</v>
      </c>
    </row>
    <row r="191" spans="1:7" x14ac:dyDescent="0.35">
      <c r="A191" s="11" t="s">
        <v>86</v>
      </c>
      <c r="B191" s="13" t="s">
        <v>149</v>
      </c>
      <c r="C191" s="22">
        <v>43770</v>
      </c>
      <c r="D191" s="22" t="s">
        <v>151</v>
      </c>
      <c r="E191" s="22">
        <v>44135</v>
      </c>
      <c r="F191" s="26">
        <v>3994653</v>
      </c>
    </row>
    <row r="192" spans="1:7" x14ac:dyDescent="0.35">
      <c r="A192" s="11" t="s">
        <v>51</v>
      </c>
      <c r="B192" s="13" t="s">
        <v>149</v>
      </c>
      <c r="C192" s="22">
        <v>43770</v>
      </c>
      <c r="D192" s="22" t="s">
        <v>151</v>
      </c>
      <c r="E192" s="22">
        <v>44135</v>
      </c>
      <c r="F192" s="26">
        <v>3994549</v>
      </c>
    </row>
    <row r="193" spans="1:6" x14ac:dyDescent="0.35">
      <c r="A193" s="11" t="s">
        <v>152</v>
      </c>
      <c r="B193" s="13" t="s">
        <v>149</v>
      </c>
      <c r="C193" s="22">
        <v>43770</v>
      </c>
      <c r="D193" s="22" t="s">
        <v>151</v>
      </c>
      <c r="E193" s="22">
        <v>44135</v>
      </c>
      <c r="F193" s="26">
        <v>3994543</v>
      </c>
    </row>
    <row r="194" spans="1:6" x14ac:dyDescent="0.35">
      <c r="A194" s="11" t="s">
        <v>33</v>
      </c>
      <c r="B194" s="13" t="s">
        <v>149</v>
      </c>
      <c r="C194" s="22">
        <v>43770</v>
      </c>
      <c r="D194" s="22" t="s">
        <v>151</v>
      </c>
      <c r="E194" s="22">
        <v>44135</v>
      </c>
      <c r="F194" s="26">
        <v>3994548</v>
      </c>
    </row>
    <row r="195" spans="1:6" x14ac:dyDescent="0.35">
      <c r="A195" s="11" t="s">
        <v>15</v>
      </c>
      <c r="B195" s="13" t="s">
        <v>153</v>
      </c>
      <c r="C195" s="22">
        <v>43800</v>
      </c>
      <c r="D195" s="22" t="s">
        <v>154</v>
      </c>
      <c r="E195" s="22">
        <v>44165</v>
      </c>
      <c r="F195" s="26">
        <v>3995280</v>
      </c>
    </row>
    <row r="196" spans="1:6" x14ac:dyDescent="0.35">
      <c r="A196" s="11" t="s">
        <v>44</v>
      </c>
      <c r="B196" s="13" t="s">
        <v>153</v>
      </c>
      <c r="C196" s="22">
        <v>43800</v>
      </c>
      <c r="D196" s="22" t="s">
        <v>154</v>
      </c>
      <c r="E196" s="22">
        <v>44165</v>
      </c>
      <c r="F196" s="26">
        <v>3995125</v>
      </c>
    </row>
    <row r="197" spans="1:6" x14ac:dyDescent="0.35">
      <c r="A197" s="11" t="s">
        <v>155</v>
      </c>
      <c r="B197" s="13" t="s">
        <v>153</v>
      </c>
      <c r="C197" s="22">
        <v>43800</v>
      </c>
      <c r="D197" s="22" t="s">
        <v>154</v>
      </c>
      <c r="E197" s="22">
        <v>44165</v>
      </c>
      <c r="F197" s="26">
        <v>3995123</v>
      </c>
    </row>
    <row r="198" spans="1:6" x14ac:dyDescent="0.35">
      <c r="A198" s="11" t="s">
        <v>156</v>
      </c>
      <c r="B198" s="13" t="s">
        <v>153</v>
      </c>
      <c r="C198" s="22">
        <v>43800</v>
      </c>
      <c r="D198" s="22" t="s">
        <v>154</v>
      </c>
      <c r="E198" s="22">
        <v>44165</v>
      </c>
      <c r="F198" s="26">
        <v>3995324</v>
      </c>
    </row>
    <row r="199" spans="1:6" x14ac:dyDescent="0.35">
      <c r="A199" s="11" t="s">
        <v>66</v>
      </c>
      <c r="B199" s="13" t="s">
        <v>153</v>
      </c>
      <c r="C199" s="22">
        <v>43800</v>
      </c>
      <c r="D199" s="22" t="s">
        <v>154</v>
      </c>
      <c r="E199" s="22">
        <v>44165</v>
      </c>
      <c r="F199" s="26">
        <v>3995322</v>
      </c>
    </row>
    <row r="200" spans="1:6" x14ac:dyDescent="0.35">
      <c r="A200" s="11" t="s">
        <v>119</v>
      </c>
      <c r="B200" s="13" t="s">
        <v>153</v>
      </c>
      <c r="C200" s="22">
        <v>43800</v>
      </c>
      <c r="D200" s="22" t="s">
        <v>154</v>
      </c>
      <c r="E200" s="22">
        <v>44165</v>
      </c>
      <c r="F200" s="26">
        <v>3995323</v>
      </c>
    </row>
    <row r="201" spans="1:6" x14ac:dyDescent="0.35">
      <c r="A201" s="11" t="s">
        <v>110</v>
      </c>
      <c r="B201" s="13" t="s">
        <v>153</v>
      </c>
      <c r="C201" s="22">
        <v>43800</v>
      </c>
      <c r="D201" s="22" t="s">
        <v>154</v>
      </c>
      <c r="E201" s="22">
        <v>44165</v>
      </c>
      <c r="F201" s="26">
        <v>3995530</v>
      </c>
    </row>
    <row r="202" spans="1:6" x14ac:dyDescent="0.35">
      <c r="A202" s="11" t="s">
        <v>103</v>
      </c>
      <c r="B202" s="13" t="s">
        <v>157</v>
      </c>
      <c r="C202" s="22">
        <v>43831</v>
      </c>
      <c r="D202" s="22" t="s">
        <v>158</v>
      </c>
      <c r="E202" s="22">
        <v>44196</v>
      </c>
      <c r="F202" s="26">
        <v>3996633</v>
      </c>
    </row>
    <row r="203" spans="1:6" x14ac:dyDescent="0.35">
      <c r="A203" s="11" t="s">
        <v>90</v>
      </c>
      <c r="B203" s="13" t="s">
        <v>157</v>
      </c>
      <c r="C203" s="22">
        <v>43831</v>
      </c>
      <c r="D203" s="22" t="s">
        <v>158</v>
      </c>
      <c r="E203" s="22">
        <v>44196</v>
      </c>
      <c r="F203" s="26">
        <v>3996632</v>
      </c>
    </row>
    <row r="204" spans="1:6" x14ac:dyDescent="0.35">
      <c r="A204" s="11" t="s">
        <v>115</v>
      </c>
      <c r="B204" s="13" t="s">
        <v>157</v>
      </c>
      <c r="C204" s="22">
        <v>43831</v>
      </c>
      <c r="D204" s="22" t="s">
        <v>158</v>
      </c>
      <c r="E204" s="22">
        <v>44196</v>
      </c>
      <c r="F204" s="26">
        <v>3996640</v>
      </c>
    </row>
    <row r="205" spans="1:6" x14ac:dyDescent="0.35">
      <c r="A205" s="11" t="s">
        <v>159</v>
      </c>
      <c r="B205" s="13" t="s">
        <v>157</v>
      </c>
      <c r="C205" s="22">
        <v>43831</v>
      </c>
      <c r="D205" s="22" t="s">
        <v>158</v>
      </c>
      <c r="E205" s="22">
        <v>44196</v>
      </c>
      <c r="F205" s="26">
        <v>3996425</v>
      </c>
    </row>
    <row r="206" spans="1:6" x14ac:dyDescent="0.35">
      <c r="A206" s="11" t="s">
        <v>36</v>
      </c>
      <c r="B206" s="13" t="s">
        <v>157</v>
      </c>
      <c r="C206" s="22">
        <v>43831</v>
      </c>
      <c r="D206" s="22" t="s">
        <v>158</v>
      </c>
      <c r="E206" s="22">
        <v>44196</v>
      </c>
      <c r="F206" s="26">
        <v>3996682</v>
      </c>
    </row>
    <row r="207" spans="1:6" x14ac:dyDescent="0.35">
      <c r="A207" s="11" t="s">
        <v>108</v>
      </c>
      <c r="B207" s="13" t="s">
        <v>157</v>
      </c>
      <c r="C207" s="22">
        <v>43831</v>
      </c>
      <c r="D207" s="22" t="s">
        <v>158</v>
      </c>
      <c r="E207" s="22">
        <v>44196</v>
      </c>
      <c r="F207" s="26">
        <v>3996681</v>
      </c>
    </row>
    <row r="208" spans="1:6" x14ac:dyDescent="0.35">
      <c r="A208" s="11" t="s">
        <v>160</v>
      </c>
      <c r="B208" s="13" t="s">
        <v>157</v>
      </c>
      <c r="C208" s="22">
        <v>43831</v>
      </c>
      <c r="D208" s="22" t="s">
        <v>158</v>
      </c>
      <c r="E208" s="22">
        <v>44196</v>
      </c>
      <c r="F208" s="26">
        <v>3996683</v>
      </c>
    </row>
    <row r="209" spans="1:6" x14ac:dyDescent="0.35">
      <c r="A209" s="11" t="s">
        <v>56</v>
      </c>
      <c r="B209" s="13" t="s">
        <v>161</v>
      </c>
      <c r="C209" s="22">
        <v>43862</v>
      </c>
      <c r="D209" s="22" t="s">
        <v>162</v>
      </c>
      <c r="E209" s="22">
        <v>44227</v>
      </c>
      <c r="F209" s="26">
        <v>3999186</v>
      </c>
    </row>
    <row r="210" spans="1:6" x14ac:dyDescent="0.35">
      <c r="A210" s="11" t="s">
        <v>117</v>
      </c>
      <c r="B210" s="13" t="s">
        <v>161</v>
      </c>
      <c r="C210" s="22">
        <v>43862</v>
      </c>
      <c r="D210" s="22" t="s">
        <v>162</v>
      </c>
      <c r="E210" s="22">
        <v>44227</v>
      </c>
      <c r="F210" s="26">
        <v>3999052</v>
      </c>
    </row>
    <row r="211" spans="1:6" x14ac:dyDescent="0.35">
      <c r="A211" s="11" t="s">
        <v>55</v>
      </c>
      <c r="B211" s="13" t="s">
        <v>161</v>
      </c>
      <c r="C211" s="22">
        <v>43862</v>
      </c>
      <c r="D211" s="22" t="s">
        <v>162</v>
      </c>
      <c r="E211" s="22">
        <v>44227</v>
      </c>
      <c r="F211" s="26">
        <v>3999184</v>
      </c>
    </row>
    <row r="212" spans="1:6" x14ac:dyDescent="0.35">
      <c r="A212" s="11" t="s">
        <v>12</v>
      </c>
      <c r="B212" s="13" t="s">
        <v>161</v>
      </c>
      <c r="C212" s="22">
        <v>43862</v>
      </c>
      <c r="D212" s="22" t="s">
        <v>162</v>
      </c>
      <c r="E212" s="22">
        <v>44227</v>
      </c>
      <c r="F212" s="26">
        <v>3999188</v>
      </c>
    </row>
    <row r="213" spans="1:6" x14ac:dyDescent="0.35">
      <c r="A213" s="11" t="s">
        <v>46</v>
      </c>
      <c r="B213" s="13" t="s">
        <v>161</v>
      </c>
      <c r="C213" s="22">
        <v>43862</v>
      </c>
      <c r="D213" s="22" t="s">
        <v>162</v>
      </c>
      <c r="E213" s="22">
        <v>44227</v>
      </c>
      <c r="F213" s="26">
        <v>3999809</v>
      </c>
    </row>
    <row r="214" spans="1:6" x14ac:dyDescent="0.35">
      <c r="A214" s="11" t="s">
        <v>163</v>
      </c>
      <c r="B214" s="13" t="s">
        <v>161</v>
      </c>
      <c r="C214" s="22">
        <v>43862</v>
      </c>
      <c r="D214" s="22" t="s">
        <v>162</v>
      </c>
      <c r="E214" s="22">
        <v>44227</v>
      </c>
      <c r="F214" s="26">
        <v>3999187</v>
      </c>
    </row>
    <row r="215" spans="1:6" x14ac:dyDescent="0.35">
      <c r="A215" s="11" t="s">
        <v>71</v>
      </c>
      <c r="B215" s="13" t="s">
        <v>161</v>
      </c>
      <c r="C215" s="22">
        <v>43862</v>
      </c>
      <c r="D215" s="22" t="s">
        <v>162</v>
      </c>
      <c r="E215" s="22">
        <v>44227</v>
      </c>
      <c r="F215" s="26">
        <v>3999185</v>
      </c>
    </row>
    <row r="216" spans="1:6" x14ac:dyDescent="0.35">
      <c r="A216" s="11" t="s">
        <v>63</v>
      </c>
      <c r="B216" s="13" t="s">
        <v>161</v>
      </c>
      <c r="C216" s="22">
        <v>43862</v>
      </c>
      <c r="D216" s="22" t="s">
        <v>162</v>
      </c>
      <c r="E216" s="22">
        <v>44227</v>
      </c>
      <c r="F216" s="26">
        <v>3999536</v>
      </c>
    </row>
    <row r="217" spans="1:6" x14ac:dyDescent="0.35">
      <c r="A217" s="11" t="s">
        <v>60</v>
      </c>
      <c r="B217" s="13" t="s">
        <v>161</v>
      </c>
      <c r="C217" s="22">
        <v>43862</v>
      </c>
      <c r="D217" s="22" t="s">
        <v>162</v>
      </c>
      <c r="E217" s="22">
        <v>44227</v>
      </c>
      <c r="F217" s="26">
        <v>4000112</v>
      </c>
    </row>
    <row r="218" spans="1:6" x14ac:dyDescent="0.35">
      <c r="A218" s="11" t="s">
        <v>109</v>
      </c>
      <c r="B218" s="13" t="s">
        <v>164</v>
      </c>
      <c r="C218" s="22">
        <v>43891</v>
      </c>
      <c r="D218" s="22" t="s">
        <v>165</v>
      </c>
      <c r="E218" s="22">
        <v>44255</v>
      </c>
      <c r="F218" s="26">
        <v>4000333</v>
      </c>
    </row>
    <row r="219" spans="1:6" x14ac:dyDescent="0.35">
      <c r="A219" s="11" t="s">
        <v>166</v>
      </c>
      <c r="B219" s="13" t="s">
        <v>164</v>
      </c>
      <c r="C219" s="22">
        <v>43891</v>
      </c>
      <c r="D219" s="22" t="s">
        <v>165</v>
      </c>
      <c r="E219" s="22">
        <v>44255</v>
      </c>
      <c r="F219" s="26">
        <v>4000332</v>
      </c>
    </row>
    <row r="220" spans="1:6" x14ac:dyDescent="0.35">
      <c r="A220" s="11" t="s">
        <v>97</v>
      </c>
      <c r="B220" s="13" t="s">
        <v>164</v>
      </c>
      <c r="C220" s="22">
        <v>43891</v>
      </c>
      <c r="D220" s="22" t="s">
        <v>165</v>
      </c>
      <c r="E220" s="22">
        <v>44255</v>
      </c>
      <c r="F220" s="26">
        <v>4000335</v>
      </c>
    </row>
    <row r="221" spans="1:6" x14ac:dyDescent="0.35">
      <c r="A221" s="11" t="s">
        <v>104</v>
      </c>
      <c r="B221" s="13" t="s">
        <v>164</v>
      </c>
      <c r="C221" s="22">
        <v>43891</v>
      </c>
      <c r="D221" s="22" t="s">
        <v>165</v>
      </c>
      <c r="E221" s="22">
        <v>44255</v>
      </c>
      <c r="F221" s="26">
        <v>4000334</v>
      </c>
    </row>
    <row r="222" spans="1:6" x14ac:dyDescent="0.35">
      <c r="A222" s="11" t="s">
        <v>25</v>
      </c>
      <c r="B222" s="13" t="s">
        <v>164</v>
      </c>
      <c r="C222" s="22">
        <v>43891</v>
      </c>
      <c r="D222" s="22" t="s">
        <v>165</v>
      </c>
      <c r="E222" s="22">
        <v>44255</v>
      </c>
      <c r="F222" s="26">
        <v>4000513</v>
      </c>
    </row>
    <row r="223" spans="1:6" x14ac:dyDescent="0.35">
      <c r="A223" s="11" t="s">
        <v>37</v>
      </c>
      <c r="B223" s="13" t="s">
        <v>167</v>
      </c>
      <c r="C223" s="22">
        <v>43739</v>
      </c>
      <c r="D223" s="22" t="s">
        <v>168</v>
      </c>
      <c r="E223" s="22">
        <v>44286</v>
      </c>
      <c r="F223" s="26">
        <v>4001503</v>
      </c>
    </row>
    <row r="224" spans="1:6" x14ac:dyDescent="0.35">
      <c r="A224" s="11" t="s">
        <v>169</v>
      </c>
      <c r="B224" s="13" t="s">
        <v>167</v>
      </c>
      <c r="C224" s="22">
        <v>43739</v>
      </c>
      <c r="D224" s="22" t="s">
        <v>168</v>
      </c>
      <c r="E224" s="22">
        <v>44286</v>
      </c>
      <c r="F224" s="26">
        <v>4001504</v>
      </c>
    </row>
    <row r="225" spans="1:7" x14ac:dyDescent="0.35">
      <c r="A225" s="11" t="s">
        <v>58</v>
      </c>
      <c r="B225" s="13" t="s">
        <v>167</v>
      </c>
      <c r="C225" s="22">
        <v>43739</v>
      </c>
      <c r="D225" s="22" t="s">
        <v>168</v>
      </c>
      <c r="E225" s="22">
        <v>44286</v>
      </c>
      <c r="F225" s="26">
        <v>4001506</v>
      </c>
    </row>
    <row r="226" spans="1:7" x14ac:dyDescent="0.35">
      <c r="A226" s="11" t="s">
        <v>112</v>
      </c>
      <c r="B226" s="13" t="s">
        <v>167</v>
      </c>
      <c r="C226" s="22">
        <v>43739</v>
      </c>
      <c r="D226" s="22" t="s">
        <v>168</v>
      </c>
      <c r="E226" s="22">
        <v>44286</v>
      </c>
      <c r="F226" s="26">
        <v>4001772</v>
      </c>
    </row>
    <row r="227" spans="1:7" x14ac:dyDescent="0.35">
      <c r="A227" s="11" t="s">
        <v>170</v>
      </c>
      <c r="B227" s="13" t="s">
        <v>167</v>
      </c>
      <c r="C227" s="22">
        <v>43739</v>
      </c>
      <c r="D227" s="22" t="s">
        <v>168</v>
      </c>
      <c r="E227" s="22">
        <v>44286</v>
      </c>
      <c r="F227" s="26">
        <v>4001502</v>
      </c>
    </row>
    <row r="228" spans="1:7" ht="14.15" customHeight="1" x14ac:dyDescent="0.35">
      <c r="A228" s="11" t="s">
        <v>122</v>
      </c>
      <c r="B228" s="13" t="s">
        <v>171</v>
      </c>
      <c r="C228" s="22">
        <v>43770</v>
      </c>
      <c r="D228" s="22" t="s">
        <v>172</v>
      </c>
      <c r="E228" s="22">
        <v>44316</v>
      </c>
      <c r="F228" s="26">
        <v>4002244</v>
      </c>
    </row>
    <row r="229" spans="1:7" x14ac:dyDescent="0.35">
      <c r="A229" s="11" t="s">
        <v>62</v>
      </c>
      <c r="B229" s="13" t="s">
        <v>171</v>
      </c>
      <c r="C229" s="22">
        <v>43770</v>
      </c>
      <c r="D229" s="22" t="s">
        <v>172</v>
      </c>
      <c r="E229" s="22">
        <v>44316</v>
      </c>
      <c r="F229" s="26">
        <v>4002240</v>
      </c>
    </row>
    <row r="230" spans="1:7" x14ac:dyDescent="0.35">
      <c r="A230" s="11" t="s">
        <v>68</v>
      </c>
      <c r="B230" s="13" t="s">
        <v>171</v>
      </c>
      <c r="C230" s="22">
        <v>43770</v>
      </c>
      <c r="D230" s="22" t="s">
        <v>172</v>
      </c>
      <c r="E230" s="22">
        <v>44316</v>
      </c>
      <c r="F230" s="26">
        <v>4002238</v>
      </c>
    </row>
    <row r="231" spans="1:7" x14ac:dyDescent="0.35">
      <c r="A231" s="11" t="s">
        <v>57</v>
      </c>
      <c r="B231" s="13" t="s">
        <v>171</v>
      </c>
      <c r="C231" s="22">
        <v>43770</v>
      </c>
      <c r="D231" s="22" t="s">
        <v>172</v>
      </c>
      <c r="E231" s="22">
        <v>44316</v>
      </c>
      <c r="F231" s="26">
        <v>4002430</v>
      </c>
    </row>
    <row r="232" spans="1:7" x14ac:dyDescent="0.35">
      <c r="A232" s="11" t="s">
        <v>126</v>
      </c>
      <c r="B232" s="13" t="s">
        <v>171</v>
      </c>
      <c r="C232" s="22">
        <v>43770</v>
      </c>
      <c r="D232" s="22" t="s">
        <v>172</v>
      </c>
      <c r="E232" s="22">
        <v>44316</v>
      </c>
      <c r="F232" s="26">
        <v>4002333</v>
      </c>
    </row>
    <row r="233" spans="1:7" x14ac:dyDescent="0.35">
      <c r="A233" s="11" t="s">
        <v>128</v>
      </c>
      <c r="B233" s="13" t="s">
        <v>173</v>
      </c>
      <c r="C233" s="22">
        <v>43800</v>
      </c>
      <c r="D233" s="22" t="s">
        <v>174</v>
      </c>
      <c r="E233" s="22">
        <v>44347</v>
      </c>
      <c r="F233" s="33">
        <v>4003305</v>
      </c>
      <c r="G233" s="22"/>
    </row>
    <row r="234" spans="1:7" x14ac:dyDescent="0.35">
      <c r="A234" s="11" t="s">
        <v>13</v>
      </c>
      <c r="B234" s="21" t="s">
        <v>175</v>
      </c>
      <c r="C234" s="22">
        <v>43800</v>
      </c>
      <c r="D234" s="22" t="s">
        <v>174</v>
      </c>
      <c r="E234" s="22">
        <v>44347</v>
      </c>
      <c r="F234" s="26">
        <v>4004485</v>
      </c>
    </row>
    <row r="235" spans="1:7" x14ac:dyDescent="0.35">
      <c r="A235" s="11" t="s">
        <v>137</v>
      </c>
      <c r="B235" s="21" t="s">
        <v>175</v>
      </c>
      <c r="C235" s="22">
        <v>43800</v>
      </c>
      <c r="D235" s="22" t="s">
        <v>174</v>
      </c>
      <c r="E235" s="22">
        <v>44347</v>
      </c>
      <c r="F235" s="26">
        <v>4004891</v>
      </c>
    </row>
    <row r="236" spans="1:7" x14ac:dyDescent="0.35">
      <c r="A236" s="11" t="s">
        <v>43</v>
      </c>
      <c r="B236" s="21" t="s">
        <v>175</v>
      </c>
      <c r="C236" s="22">
        <v>43831</v>
      </c>
      <c r="D236" s="22" t="s">
        <v>176</v>
      </c>
      <c r="E236" s="22">
        <v>44377</v>
      </c>
      <c r="F236" s="26">
        <v>4004950</v>
      </c>
    </row>
    <row r="237" spans="1:7" x14ac:dyDescent="0.35">
      <c r="A237" s="11" t="s">
        <v>135</v>
      </c>
      <c r="B237" s="21" t="s">
        <v>175</v>
      </c>
      <c r="C237" s="22">
        <v>43831</v>
      </c>
      <c r="D237" s="22" t="s">
        <v>176</v>
      </c>
      <c r="E237" s="22">
        <v>44377</v>
      </c>
      <c r="F237" s="26">
        <v>4005327</v>
      </c>
    </row>
    <row r="238" spans="1:7" x14ac:dyDescent="0.35">
      <c r="A238" s="11" t="s">
        <v>114</v>
      </c>
      <c r="B238" s="21" t="s">
        <v>175</v>
      </c>
      <c r="C238" s="22">
        <v>43831</v>
      </c>
      <c r="D238" s="22" t="s">
        <v>176</v>
      </c>
      <c r="E238" s="22">
        <v>44377</v>
      </c>
      <c r="F238" s="26">
        <v>4004949</v>
      </c>
    </row>
    <row r="239" spans="1:7" x14ac:dyDescent="0.35">
      <c r="A239" s="11" t="s">
        <v>136</v>
      </c>
      <c r="B239" s="21" t="s">
        <v>177</v>
      </c>
      <c r="C239" s="22">
        <v>43831</v>
      </c>
      <c r="D239" s="22" t="s">
        <v>176</v>
      </c>
      <c r="E239" s="22">
        <v>44377</v>
      </c>
      <c r="F239" s="26">
        <v>4005601</v>
      </c>
    </row>
    <row r="240" spans="1:7" x14ac:dyDescent="0.35">
      <c r="A240" s="11" t="s">
        <v>80</v>
      </c>
      <c r="B240" s="21" t="s">
        <v>177</v>
      </c>
      <c r="C240" s="22">
        <v>43862</v>
      </c>
      <c r="D240" s="22" t="s">
        <v>178</v>
      </c>
      <c r="E240" s="22">
        <v>44408</v>
      </c>
      <c r="F240" s="26">
        <v>4005600</v>
      </c>
    </row>
    <row r="241" spans="1:6" x14ac:dyDescent="0.35">
      <c r="A241" s="11" t="s">
        <v>82</v>
      </c>
      <c r="B241" s="21" t="s">
        <v>177</v>
      </c>
      <c r="C241" s="22">
        <v>43862</v>
      </c>
      <c r="D241" s="22" t="s">
        <v>178</v>
      </c>
      <c r="E241" s="22">
        <v>44408</v>
      </c>
      <c r="F241" s="26">
        <v>4005598</v>
      </c>
    </row>
    <row r="242" spans="1:6" x14ac:dyDescent="0.35">
      <c r="A242" s="11" t="s">
        <v>179</v>
      </c>
      <c r="B242" s="21" t="s">
        <v>177</v>
      </c>
      <c r="C242" s="22">
        <v>43862</v>
      </c>
      <c r="D242" s="22" t="s">
        <v>178</v>
      </c>
      <c r="E242" s="22">
        <v>44408</v>
      </c>
      <c r="F242" s="26">
        <v>4005599</v>
      </c>
    </row>
    <row r="243" spans="1:6" x14ac:dyDescent="0.35">
      <c r="A243" s="11" t="s">
        <v>52</v>
      </c>
      <c r="B243" s="21" t="s">
        <v>180</v>
      </c>
      <c r="C243" s="22">
        <v>43891</v>
      </c>
      <c r="D243" s="22" t="s">
        <v>181</v>
      </c>
      <c r="E243" s="22">
        <v>44439</v>
      </c>
      <c r="F243" s="26">
        <v>4007667</v>
      </c>
    </row>
    <row r="244" spans="1:6" x14ac:dyDescent="0.35">
      <c r="A244" s="11" t="s">
        <v>182</v>
      </c>
      <c r="B244" s="21" t="s">
        <v>180</v>
      </c>
      <c r="C244" s="22">
        <v>43891</v>
      </c>
      <c r="D244" s="22" t="s">
        <v>181</v>
      </c>
      <c r="E244" s="22">
        <v>44439</v>
      </c>
      <c r="F244" s="26">
        <v>4007575</v>
      </c>
    </row>
    <row r="245" spans="1:6" x14ac:dyDescent="0.35">
      <c r="A245" s="11" t="s">
        <v>81</v>
      </c>
      <c r="B245" s="21" t="s">
        <v>180</v>
      </c>
      <c r="C245" s="22">
        <v>43891</v>
      </c>
      <c r="D245" s="22" t="s">
        <v>181</v>
      </c>
      <c r="E245" s="22">
        <v>44439</v>
      </c>
      <c r="F245" s="26">
        <v>4007576</v>
      </c>
    </row>
    <row r="246" spans="1:6" x14ac:dyDescent="0.35">
      <c r="A246" s="11" t="s">
        <v>150</v>
      </c>
      <c r="B246" s="21" t="s">
        <v>180</v>
      </c>
      <c r="C246" s="22">
        <v>43891</v>
      </c>
      <c r="D246" s="22" t="s">
        <v>181</v>
      </c>
      <c r="E246" s="22">
        <v>44439</v>
      </c>
      <c r="F246" s="26">
        <v>4007574</v>
      </c>
    </row>
    <row r="247" spans="1:6" x14ac:dyDescent="0.35">
      <c r="A247" s="11" t="s">
        <v>42</v>
      </c>
      <c r="B247" s="21" t="s">
        <v>183</v>
      </c>
      <c r="C247" s="22">
        <v>43891</v>
      </c>
      <c r="D247" s="22" t="s">
        <v>181</v>
      </c>
      <c r="E247" s="22">
        <v>44439</v>
      </c>
      <c r="F247" s="26">
        <v>4008760</v>
      </c>
    </row>
    <row r="248" spans="1:6" x14ac:dyDescent="0.35">
      <c r="A248" s="11" t="s">
        <v>18</v>
      </c>
      <c r="B248" s="21" t="s">
        <v>183</v>
      </c>
      <c r="C248" s="22">
        <v>43922</v>
      </c>
      <c r="D248" s="22" t="s">
        <v>184</v>
      </c>
      <c r="E248" s="22">
        <v>44469</v>
      </c>
      <c r="F248" s="26">
        <v>4008759</v>
      </c>
    </row>
    <row r="249" spans="1:6" x14ac:dyDescent="0.35">
      <c r="A249" s="11" t="s">
        <v>132</v>
      </c>
      <c r="B249" s="21" t="s">
        <v>183</v>
      </c>
      <c r="C249" s="22">
        <v>43922</v>
      </c>
      <c r="D249" s="22" t="s">
        <v>184</v>
      </c>
      <c r="E249" s="22">
        <v>44469</v>
      </c>
      <c r="F249" s="26">
        <v>4008763</v>
      </c>
    </row>
    <row r="250" spans="1:6" x14ac:dyDescent="0.35">
      <c r="A250" s="11" t="s">
        <v>69</v>
      </c>
      <c r="B250" s="21" t="s">
        <v>183</v>
      </c>
      <c r="C250" s="22">
        <v>43922</v>
      </c>
      <c r="D250" s="22" t="s">
        <v>184</v>
      </c>
      <c r="E250" s="22">
        <v>44469</v>
      </c>
      <c r="F250" s="26">
        <v>4008853</v>
      </c>
    </row>
    <row r="251" spans="1:6" x14ac:dyDescent="0.35">
      <c r="A251" s="11" t="s">
        <v>21</v>
      </c>
      <c r="B251" s="21" t="s">
        <v>183</v>
      </c>
      <c r="C251" s="22">
        <v>43922</v>
      </c>
      <c r="D251" s="22" t="s">
        <v>184</v>
      </c>
      <c r="E251" s="22">
        <v>44469</v>
      </c>
      <c r="F251" s="26">
        <v>4008762</v>
      </c>
    </row>
    <row r="252" spans="1:6" x14ac:dyDescent="0.35">
      <c r="A252" s="11" t="s">
        <v>140</v>
      </c>
      <c r="B252" s="21" t="s">
        <v>183</v>
      </c>
      <c r="C252" s="22">
        <v>43922</v>
      </c>
      <c r="D252" s="22" t="s">
        <v>184</v>
      </c>
      <c r="E252" s="22">
        <v>44469</v>
      </c>
      <c r="F252" s="26">
        <v>4008761</v>
      </c>
    </row>
    <row r="253" spans="1:6" x14ac:dyDescent="0.35">
      <c r="A253" s="11" t="s">
        <v>185</v>
      </c>
      <c r="B253" s="21" t="s">
        <v>183</v>
      </c>
      <c r="C253" s="22">
        <v>43922</v>
      </c>
      <c r="D253" s="22" t="s">
        <v>184</v>
      </c>
      <c r="E253" s="22">
        <v>44469</v>
      </c>
      <c r="F253" s="26">
        <v>4008758</v>
      </c>
    </row>
    <row r="254" spans="1:6" x14ac:dyDescent="0.35">
      <c r="A254" s="11" t="s">
        <v>156</v>
      </c>
      <c r="B254" s="13" t="s">
        <v>186</v>
      </c>
      <c r="C254" s="22">
        <v>43952</v>
      </c>
      <c r="D254" s="22" t="s">
        <v>187</v>
      </c>
      <c r="E254" s="22">
        <v>44500</v>
      </c>
      <c r="F254" s="26">
        <v>4009861</v>
      </c>
    </row>
    <row r="255" spans="1:6" x14ac:dyDescent="0.35">
      <c r="A255" s="11" t="s">
        <v>95</v>
      </c>
      <c r="B255" s="13" t="s">
        <v>186</v>
      </c>
      <c r="C255" s="22">
        <v>43952</v>
      </c>
      <c r="D255" s="22" t="s">
        <v>187</v>
      </c>
      <c r="E255" s="22">
        <v>44500</v>
      </c>
      <c r="F255" s="26">
        <v>4009862</v>
      </c>
    </row>
    <row r="256" spans="1:6" x14ac:dyDescent="0.35">
      <c r="A256" s="11" t="s">
        <v>15</v>
      </c>
      <c r="B256" s="13" t="s">
        <v>186</v>
      </c>
      <c r="C256" s="22">
        <v>43952</v>
      </c>
      <c r="D256" s="22" t="s">
        <v>187</v>
      </c>
      <c r="E256" s="22">
        <v>44500</v>
      </c>
      <c r="F256" s="26">
        <v>4009863</v>
      </c>
    </row>
    <row r="257" spans="1:6" x14ac:dyDescent="0.35">
      <c r="A257" t="s">
        <v>36</v>
      </c>
      <c r="B257" s="13" t="s">
        <v>188</v>
      </c>
      <c r="C257" s="22">
        <v>43983</v>
      </c>
      <c r="D257" s="22" t="s">
        <v>189</v>
      </c>
      <c r="E257" s="22">
        <v>44530</v>
      </c>
      <c r="F257" s="26">
        <v>4010851</v>
      </c>
    </row>
    <row r="258" spans="1:6" x14ac:dyDescent="0.35">
      <c r="A258" t="s">
        <v>142</v>
      </c>
      <c r="B258" s="13" t="s">
        <v>188</v>
      </c>
      <c r="C258" s="22">
        <v>43983</v>
      </c>
      <c r="D258" s="22" t="s">
        <v>189</v>
      </c>
      <c r="E258" s="22">
        <v>44530</v>
      </c>
      <c r="F258" s="26">
        <v>4010852</v>
      </c>
    </row>
    <row r="259" spans="1:6" x14ac:dyDescent="0.35">
      <c r="A259" s="34" t="s">
        <v>190</v>
      </c>
      <c r="B259" s="13" t="s">
        <v>191</v>
      </c>
      <c r="C259" s="22">
        <v>44013</v>
      </c>
      <c r="D259" s="22" t="s">
        <v>192</v>
      </c>
      <c r="E259" s="22">
        <v>44561</v>
      </c>
      <c r="F259" s="33">
        <v>4011822</v>
      </c>
    </row>
    <row r="260" spans="1:6" x14ac:dyDescent="0.35">
      <c r="A260" t="s">
        <v>119</v>
      </c>
      <c r="B260" s="13" t="s">
        <v>193</v>
      </c>
      <c r="C260" s="22">
        <v>43983</v>
      </c>
      <c r="D260" s="22" t="s">
        <v>189</v>
      </c>
      <c r="E260" s="22">
        <v>44530</v>
      </c>
      <c r="F260" s="33">
        <v>4012029</v>
      </c>
    </row>
    <row r="261" spans="1:6" x14ac:dyDescent="0.35">
      <c r="A261" t="s">
        <v>160</v>
      </c>
      <c r="B261" s="13" t="s">
        <v>193</v>
      </c>
      <c r="C261" s="22">
        <v>44013</v>
      </c>
      <c r="D261" s="22" t="s">
        <v>192</v>
      </c>
      <c r="E261" s="22">
        <v>44561</v>
      </c>
      <c r="F261" s="26">
        <v>4013073</v>
      </c>
    </row>
    <row r="262" spans="1:6" x14ac:dyDescent="0.35">
      <c r="A262" t="s">
        <v>194</v>
      </c>
      <c r="B262" s="13" t="s">
        <v>193</v>
      </c>
      <c r="C262" s="22">
        <v>44013</v>
      </c>
      <c r="D262" s="22" t="s">
        <v>192</v>
      </c>
      <c r="E262" s="22">
        <v>44561</v>
      </c>
      <c r="F262" s="26">
        <v>4012732</v>
      </c>
    </row>
    <row r="263" spans="1:6" x14ac:dyDescent="0.35">
      <c r="A263" t="s">
        <v>115</v>
      </c>
      <c r="B263" s="13" t="s">
        <v>193</v>
      </c>
      <c r="C263" s="22">
        <v>44013</v>
      </c>
      <c r="D263" s="22" t="s">
        <v>192</v>
      </c>
      <c r="E263" s="22">
        <v>44561</v>
      </c>
      <c r="F263" s="26">
        <v>4012812</v>
      </c>
    </row>
    <row r="264" spans="1:6" x14ac:dyDescent="0.35">
      <c r="A264" t="s">
        <v>40</v>
      </c>
      <c r="B264" s="13" t="s">
        <v>193</v>
      </c>
      <c r="C264" s="22">
        <v>44013</v>
      </c>
      <c r="D264" s="22" t="s">
        <v>192</v>
      </c>
      <c r="E264" s="22">
        <v>44561</v>
      </c>
      <c r="F264" s="26">
        <v>4012941</v>
      </c>
    </row>
    <row r="265" spans="1:6" x14ac:dyDescent="0.35">
      <c r="A265" t="s">
        <v>73</v>
      </c>
      <c r="B265" s="13" t="s">
        <v>193</v>
      </c>
      <c r="C265" s="22">
        <v>44044</v>
      </c>
      <c r="D265" s="22" t="s">
        <v>195</v>
      </c>
      <c r="E265" s="22">
        <v>44592</v>
      </c>
      <c r="F265" s="26">
        <v>4012938</v>
      </c>
    </row>
    <row r="266" spans="1:6" x14ac:dyDescent="0.35">
      <c r="A266" t="s">
        <v>12</v>
      </c>
      <c r="B266" s="13" t="s">
        <v>193</v>
      </c>
      <c r="C266" s="22">
        <v>44044</v>
      </c>
      <c r="D266" s="22" t="s">
        <v>195</v>
      </c>
      <c r="E266" s="22">
        <v>44592</v>
      </c>
      <c r="F266" s="26">
        <v>4013008</v>
      </c>
    </row>
    <row r="267" spans="1:6" x14ac:dyDescent="0.35">
      <c r="A267" t="s">
        <v>109</v>
      </c>
      <c r="B267" s="13" t="s">
        <v>193</v>
      </c>
      <c r="C267" s="22">
        <v>44044</v>
      </c>
      <c r="D267" s="22" t="s">
        <v>195</v>
      </c>
      <c r="E267" s="22">
        <v>44592</v>
      </c>
      <c r="F267" s="26">
        <v>4012939</v>
      </c>
    </row>
    <row r="268" spans="1:6" x14ac:dyDescent="0.35">
      <c r="A268" t="s">
        <v>63</v>
      </c>
      <c r="B268" s="13" t="s">
        <v>193</v>
      </c>
      <c r="C268" s="22">
        <v>44044</v>
      </c>
      <c r="D268" s="22" t="s">
        <v>195</v>
      </c>
      <c r="E268" s="22">
        <v>44592</v>
      </c>
      <c r="F268" s="26">
        <v>4013007</v>
      </c>
    </row>
    <row r="269" spans="1:6" x14ac:dyDescent="0.35">
      <c r="A269" t="s">
        <v>166</v>
      </c>
      <c r="B269" s="21" t="s">
        <v>196</v>
      </c>
      <c r="C269" s="22">
        <v>44044</v>
      </c>
      <c r="D269" s="22" t="s">
        <v>195</v>
      </c>
      <c r="E269" s="22">
        <v>44592</v>
      </c>
      <c r="F269" s="26">
        <v>4014173</v>
      </c>
    </row>
    <row r="270" spans="1:6" x14ac:dyDescent="0.35">
      <c r="A270" t="s">
        <v>56</v>
      </c>
      <c r="B270" s="21" t="s">
        <v>196</v>
      </c>
      <c r="C270" s="22">
        <v>44044</v>
      </c>
      <c r="D270" s="22" t="s">
        <v>195</v>
      </c>
      <c r="E270" s="22">
        <v>44592</v>
      </c>
      <c r="F270" s="26">
        <v>4013952</v>
      </c>
    </row>
    <row r="271" spans="1:6" x14ac:dyDescent="0.35">
      <c r="A271" t="s">
        <v>104</v>
      </c>
      <c r="B271" s="21" t="s">
        <v>196</v>
      </c>
      <c r="C271" s="22">
        <v>44075</v>
      </c>
      <c r="D271" s="22" t="s">
        <v>197</v>
      </c>
      <c r="E271" s="22">
        <v>44620</v>
      </c>
      <c r="F271" s="26">
        <v>4014220</v>
      </c>
    </row>
    <row r="272" spans="1:6" x14ac:dyDescent="0.35">
      <c r="A272" t="s">
        <v>58</v>
      </c>
      <c r="B272" s="21" t="s">
        <v>196</v>
      </c>
      <c r="C272" s="22">
        <v>44075</v>
      </c>
      <c r="D272" s="22" t="s">
        <v>197</v>
      </c>
      <c r="E272" s="22">
        <v>44620</v>
      </c>
      <c r="F272" s="26">
        <v>4014176</v>
      </c>
    </row>
    <row r="273" spans="1:6" x14ac:dyDescent="0.35">
      <c r="A273" t="s">
        <v>25</v>
      </c>
      <c r="B273" s="21" t="s">
        <v>196</v>
      </c>
      <c r="C273" s="22">
        <v>44075</v>
      </c>
      <c r="D273" s="22" t="s">
        <v>197</v>
      </c>
      <c r="E273" s="22">
        <v>44620</v>
      </c>
      <c r="F273" s="26">
        <v>4014222</v>
      </c>
    </row>
    <row r="274" spans="1:6" x14ac:dyDescent="0.35">
      <c r="A274" t="s">
        <v>103</v>
      </c>
      <c r="B274" s="21" t="s">
        <v>196</v>
      </c>
      <c r="C274" s="22">
        <v>44075</v>
      </c>
      <c r="D274" s="22" t="s">
        <v>197</v>
      </c>
      <c r="E274" s="22">
        <v>44620</v>
      </c>
      <c r="F274" s="26">
        <v>4014174</v>
      </c>
    </row>
    <row r="275" spans="1:6" x14ac:dyDescent="0.35">
      <c r="A275" t="s">
        <v>169</v>
      </c>
      <c r="B275" s="21" t="s">
        <v>196</v>
      </c>
      <c r="C275" s="22">
        <v>44075</v>
      </c>
      <c r="D275" s="22" t="s">
        <v>197</v>
      </c>
      <c r="E275" s="22">
        <v>44620</v>
      </c>
      <c r="F275" s="26">
        <v>4014178</v>
      </c>
    </row>
    <row r="276" spans="1:6" x14ac:dyDescent="0.35">
      <c r="A276" t="s">
        <v>198</v>
      </c>
      <c r="B276" s="21" t="s">
        <v>196</v>
      </c>
      <c r="C276" s="22">
        <v>44075</v>
      </c>
      <c r="D276" s="22" t="s">
        <v>197</v>
      </c>
      <c r="E276" s="22">
        <v>44620</v>
      </c>
      <c r="F276" s="26">
        <v>4014175</v>
      </c>
    </row>
    <row r="277" spans="1:6" x14ac:dyDescent="0.35">
      <c r="A277" t="s">
        <v>199</v>
      </c>
      <c r="B277" s="13" t="s">
        <v>200</v>
      </c>
      <c r="C277" s="22">
        <v>44105</v>
      </c>
      <c r="D277" s="22" t="s">
        <v>201</v>
      </c>
      <c r="E277" s="22">
        <v>44650</v>
      </c>
      <c r="F277" s="33">
        <v>4015158</v>
      </c>
    </row>
    <row r="278" spans="1:6" x14ac:dyDescent="0.35">
      <c r="A278" t="s">
        <v>202</v>
      </c>
      <c r="B278" s="13" t="s">
        <v>200</v>
      </c>
      <c r="C278" s="22">
        <v>44105</v>
      </c>
      <c r="D278" s="22" t="s">
        <v>201</v>
      </c>
      <c r="E278" s="22">
        <v>44650</v>
      </c>
      <c r="F278" s="33">
        <v>4015159</v>
      </c>
    </row>
    <row r="279" spans="1:6" x14ac:dyDescent="0.35">
      <c r="A279" t="s">
        <v>68</v>
      </c>
      <c r="B279" s="13" t="s">
        <v>203</v>
      </c>
      <c r="C279" s="22">
        <v>44105</v>
      </c>
      <c r="D279" s="22" t="s">
        <v>201</v>
      </c>
      <c r="E279" s="22">
        <v>44650</v>
      </c>
      <c r="F279" s="33">
        <v>4015853</v>
      </c>
    </row>
    <row r="280" spans="1:6" x14ac:dyDescent="0.35">
      <c r="A280" t="s">
        <v>122</v>
      </c>
      <c r="B280" s="13" t="s">
        <v>203</v>
      </c>
      <c r="C280" s="22">
        <v>44136</v>
      </c>
      <c r="D280" s="22" t="s">
        <v>204</v>
      </c>
      <c r="E280" s="22">
        <v>44681</v>
      </c>
      <c r="F280" s="33">
        <v>4016201</v>
      </c>
    </row>
    <row r="281" spans="1:6" x14ac:dyDescent="0.35">
      <c r="A281" t="s">
        <v>62</v>
      </c>
      <c r="B281" s="13" t="s">
        <v>203</v>
      </c>
      <c r="C281" s="22">
        <v>44136</v>
      </c>
      <c r="D281" s="22" t="s">
        <v>204</v>
      </c>
      <c r="E281" s="22">
        <v>44681</v>
      </c>
      <c r="F281" s="33">
        <v>4016202</v>
      </c>
    </row>
    <row r="282" spans="1:6" x14ac:dyDescent="0.35">
      <c r="A282" t="s">
        <v>205</v>
      </c>
      <c r="B282" s="13" t="s">
        <v>203</v>
      </c>
      <c r="C282" s="22">
        <v>44136</v>
      </c>
      <c r="D282" s="22" t="s">
        <v>204</v>
      </c>
      <c r="E282" s="22">
        <v>44681</v>
      </c>
      <c r="F282" s="33">
        <v>4016200</v>
      </c>
    </row>
    <row r="283" spans="1:6" x14ac:dyDescent="0.35">
      <c r="A283" s="35" t="s">
        <v>137</v>
      </c>
      <c r="B283" s="13" t="s">
        <v>206</v>
      </c>
      <c r="C283" s="22">
        <v>44166</v>
      </c>
      <c r="D283" s="22" t="s">
        <v>207</v>
      </c>
      <c r="E283" s="22">
        <v>44712</v>
      </c>
      <c r="F283" s="33">
        <v>4017045</v>
      </c>
    </row>
    <row r="284" spans="1:6" x14ac:dyDescent="0.35">
      <c r="A284" t="s">
        <v>77</v>
      </c>
      <c r="B284" s="13" t="s">
        <v>206</v>
      </c>
      <c r="C284" s="22">
        <v>44166</v>
      </c>
      <c r="D284" s="22" t="s">
        <v>207</v>
      </c>
      <c r="E284" s="22">
        <v>44712</v>
      </c>
      <c r="F284" s="33">
        <v>4017044</v>
      </c>
    </row>
    <row r="285" spans="1:6" x14ac:dyDescent="0.35">
      <c r="A285" t="s">
        <v>126</v>
      </c>
      <c r="B285" s="13" t="s">
        <v>206</v>
      </c>
      <c r="C285" s="22">
        <v>44166</v>
      </c>
      <c r="D285" s="22" t="s">
        <v>207</v>
      </c>
      <c r="E285" s="22">
        <v>44712</v>
      </c>
      <c r="F285" s="33">
        <v>4017046</v>
      </c>
    </row>
    <row r="286" spans="1:6" x14ac:dyDescent="0.35">
      <c r="A286" t="s">
        <v>212</v>
      </c>
      <c r="B286" s="13" t="s">
        <v>213</v>
      </c>
      <c r="C286" s="22">
        <v>44166</v>
      </c>
      <c r="D286" s="22" t="s">
        <v>207</v>
      </c>
      <c r="E286" s="22">
        <v>44712</v>
      </c>
      <c r="F286" s="33">
        <v>4017268</v>
      </c>
    </row>
    <row r="287" spans="1:6" x14ac:dyDescent="0.35">
      <c r="A287" t="s">
        <v>128</v>
      </c>
      <c r="B287" s="13" t="s">
        <v>213</v>
      </c>
      <c r="C287" s="22">
        <v>44166</v>
      </c>
      <c r="D287" s="22" t="s">
        <v>207</v>
      </c>
      <c r="E287" s="22">
        <v>44712</v>
      </c>
      <c r="F287" s="33">
        <v>4017601</v>
      </c>
    </row>
    <row r="288" spans="1:6" x14ac:dyDescent="0.35">
      <c r="A288" t="s">
        <v>135</v>
      </c>
      <c r="B288" s="13" t="s">
        <v>213</v>
      </c>
      <c r="C288" s="22">
        <v>44197</v>
      </c>
      <c r="D288" s="22" t="s">
        <v>214</v>
      </c>
      <c r="E288" s="22">
        <v>44742</v>
      </c>
      <c r="F288" s="33">
        <v>4018214</v>
      </c>
    </row>
    <row r="289" spans="1:7" x14ac:dyDescent="0.35">
      <c r="A289" t="s">
        <v>215</v>
      </c>
      <c r="B289" s="13" t="s">
        <v>216</v>
      </c>
      <c r="C289" s="22">
        <v>44197</v>
      </c>
      <c r="D289" s="22" t="s">
        <v>214</v>
      </c>
      <c r="E289" s="22">
        <v>44742</v>
      </c>
      <c r="F289" s="33">
        <v>4018395</v>
      </c>
    </row>
    <row r="290" spans="1:7" x14ac:dyDescent="0.35">
      <c r="A290" t="s">
        <v>136</v>
      </c>
      <c r="B290" s="13" t="s">
        <v>216</v>
      </c>
      <c r="C290" s="22">
        <v>44197</v>
      </c>
      <c r="D290" s="22" t="s">
        <v>214</v>
      </c>
      <c r="E290" s="22">
        <v>44742</v>
      </c>
      <c r="F290" s="26">
        <v>4018988</v>
      </c>
    </row>
    <row r="291" spans="1:7" x14ac:dyDescent="0.35">
      <c r="A291" t="s">
        <v>81</v>
      </c>
      <c r="B291" s="13" t="s">
        <v>216</v>
      </c>
      <c r="C291" s="22">
        <v>44228</v>
      </c>
      <c r="D291" s="22" t="s">
        <v>237</v>
      </c>
      <c r="E291" s="22">
        <v>44773</v>
      </c>
      <c r="F291" s="26">
        <v>4019349</v>
      </c>
    </row>
    <row r="292" spans="1:7" x14ac:dyDescent="0.35">
      <c r="A292" t="s">
        <v>82</v>
      </c>
      <c r="B292" s="13" t="s">
        <v>216</v>
      </c>
      <c r="C292" s="22">
        <v>44228</v>
      </c>
      <c r="D292" s="22" t="s">
        <v>237</v>
      </c>
      <c r="E292" s="22">
        <v>44773</v>
      </c>
      <c r="F292" s="26">
        <v>4019348</v>
      </c>
    </row>
    <row r="293" spans="1:7" x14ac:dyDescent="0.35">
      <c r="A293" t="s">
        <v>13</v>
      </c>
      <c r="B293" s="21" t="s">
        <v>236</v>
      </c>
      <c r="C293" s="22">
        <v>44197</v>
      </c>
      <c r="D293" s="22" t="s">
        <v>214</v>
      </c>
      <c r="E293" s="22">
        <v>44742</v>
      </c>
      <c r="F293" s="26">
        <v>4019645</v>
      </c>
    </row>
    <row r="294" spans="1:7" x14ac:dyDescent="0.35">
      <c r="A294" t="s">
        <v>217</v>
      </c>
      <c r="B294" s="21" t="s">
        <v>236</v>
      </c>
      <c r="C294" s="22">
        <v>44256</v>
      </c>
      <c r="D294" s="22" t="s">
        <v>239</v>
      </c>
      <c r="E294" s="22">
        <v>44804</v>
      </c>
      <c r="F294" s="26">
        <v>4020173</v>
      </c>
    </row>
    <row r="295" spans="1:7" x14ac:dyDescent="0.35">
      <c r="A295" t="s">
        <v>238</v>
      </c>
      <c r="B295" s="21" t="s">
        <v>243</v>
      </c>
      <c r="C295" s="22">
        <v>44287</v>
      </c>
      <c r="D295" s="22" t="s">
        <v>218</v>
      </c>
      <c r="E295" s="22">
        <v>44834</v>
      </c>
      <c r="F295" s="26">
        <v>4021665</v>
      </c>
    </row>
    <row r="296" spans="1:7" x14ac:dyDescent="0.35">
      <c r="A296" t="s">
        <v>132</v>
      </c>
      <c r="B296" s="21" t="s">
        <v>244</v>
      </c>
      <c r="C296" s="22">
        <v>44287</v>
      </c>
      <c r="D296" s="22" t="s">
        <v>218</v>
      </c>
      <c r="E296" s="22">
        <v>44834</v>
      </c>
      <c r="F296" s="26">
        <v>4021704</v>
      </c>
    </row>
    <row r="297" spans="1:7" x14ac:dyDescent="0.35">
      <c r="A297" t="s">
        <v>112</v>
      </c>
      <c r="B297" s="13" t="s">
        <v>219</v>
      </c>
      <c r="C297" s="22">
        <v>44317</v>
      </c>
      <c r="D297" s="22" t="s">
        <v>220</v>
      </c>
      <c r="E297" s="22">
        <v>44865</v>
      </c>
      <c r="F297" s="26">
        <v>4022566</v>
      </c>
    </row>
    <row r="298" spans="1:7" x14ac:dyDescent="0.35">
      <c r="A298" t="s">
        <v>221</v>
      </c>
      <c r="B298" s="13" t="s">
        <v>219</v>
      </c>
      <c r="C298" s="22">
        <v>44317</v>
      </c>
      <c r="D298" s="22" t="s">
        <v>220</v>
      </c>
      <c r="E298" s="22">
        <v>44865</v>
      </c>
      <c r="F298" s="26">
        <v>4022590</v>
      </c>
    </row>
    <row r="299" spans="1:7" x14ac:dyDescent="0.35">
      <c r="A299" t="s">
        <v>156</v>
      </c>
      <c r="B299" s="13" t="s">
        <v>219</v>
      </c>
      <c r="C299" s="22">
        <v>44317</v>
      </c>
      <c r="D299" s="22" t="s">
        <v>220</v>
      </c>
      <c r="E299" s="22">
        <v>44865</v>
      </c>
      <c r="F299" s="26">
        <v>4022454</v>
      </c>
    </row>
    <row r="300" spans="1:7" x14ac:dyDescent="0.35">
      <c r="A300" t="s">
        <v>52</v>
      </c>
      <c r="B300" s="13" t="s">
        <v>219</v>
      </c>
      <c r="C300" s="22">
        <v>44317</v>
      </c>
      <c r="D300" s="22" t="s">
        <v>220</v>
      </c>
      <c r="E300" s="22">
        <v>44865</v>
      </c>
      <c r="F300" s="26">
        <v>4022453</v>
      </c>
    </row>
    <row r="301" spans="1:7" x14ac:dyDescent="0.35">
      <c r="A301" t="s">
        <v>83</v>
      </c>
      <c r="B301" s="13" t="s">
        <v>219</v>
      </c>
      <c r="C301" s="22">
        <v>44317</v>
      </c>
      <c r="D301" s="22" t="s">
        <v>220</v>
      </c>
      <c r="E301" s="22">
        <v>44865</v>
      </c>
      <c r="F301" s="26">
        <v>4022589</v>
      </c>
    </row>
    <row r="302" spans="1:7" x14ac:dyDescent="0.35">
      <c r="A302" t="s">
        <v>223</v>
      </c>
      <c r="B302" s="13" t="s">
        <v>219</v>
      </c>
      <c r="C302" s="22">
        <v>44317</v>
      </c>
      <c r="D302" s="22" t="s">
        <v>220</v>
      </c>
      <c r="E302" s="22">
        <v>44865</v>
      </c>
      <c r="F302" s="26">
        <v>4022452</v>
      </c>
      <c r="G302" s="22"/>
    </row>
    <row r="303" spans="1:7" x14ac:dyDescent="0.35">
      <c r="A303" t="s">
        <v>222</v>
      </c>
      <c r="B303" s="13" t="s">
        <v>224</v>
      </c>
      <c r="C303" s="22">
        <v>44317</v>
      </c>
      <c r="D303" s="22" t="s">
        <v>220</v>
      </c>
      <c r="E303" s="22">
        <v>44865</v>
      </c>
      <c r="F303" s="26">
        <v>4023159</v>
      </c>
      <c r="G303" s="22"/>
    </row>
    <row r="304" spans="1:7" x14ac:dyDescent="0.35">
      <c r="A304" t="s">
        <v>73</v>
      </c>
      <c r="B304" s="13" t="s">
        <v>224</v>
      </c>
      <c r="C304" s="22">
        <v>44348</v>
      </c>
      <c r="D304" s="22" t="s">
        <v>225</v>
      </c>
      <c r="E304" s="22">
        <v>44895</v>
      </c>
      <c r="F304" s="26">
        <v>4023330</v>
      </c>
      <c r="G304" s="22"/>
    </row>
    <row r="305" spans="1:7" x14ac:dyDescent="0.35">
      <c r="A305" t="s">
        <v>95</v>
      </c>
      <c r="B305" s="13" t="s">
        <v>224</v>
      </c>
      <c r="C305" s="22">
        <v>44348</v>
      </c>
      <c r="D305" s="22" t="s">
        <v>225</v>
      </c>
      <c r="E305" s="22">
        <v>44895</v>
      </c>
      <c r="F305" s="26">
        <v>4023160</v>
      </c>
      <c r="G305" s="22"/>
    </row>
    <row r="306" spans="1:7" x14ac:dyDescent="0.35">
      <c r="A306" t="s">
        <v>36</v>
      </c>
      <c r="B306" s="13" t="s">
        <v>224</v>
      </c>
      <c r="C306" s="22">
        <v>44348</v>
      </c>
      <c r="D306" s="22" t="s">
        <v>225</v>
      </c>
      <c r="E306" s="22">
        <v>44895</v>
      </c>
      <c r="F306" s="26">
        <v>4023328</v>
      </c>
      <c r="G306" s="22"/>
    </row>
    <row r="307" spans="1:7" x14ac:dyDescent="0.35">
      <c r="A307" t="s">
        <v>227</v>
      </c>
      <c r="B307" s="13" t="s">
        <v>224</v>
      </c>
      <c r="C307" s="22">
        <v>44348</v>
      </c>
      <c r="D307" s="22" t="s">
        <v>225</v>
      </c>
      <c r="E307" s="22">
        <v>44895</v>
      </c>
      <c r="F307" s="26">
        <v>4031399</v>
      </c>
      <c r="G307" s="22"/>
    </row>
    <row r="308" spans="1:7" x14ac:dyDescent="0.35">
      <c r="A308" t="s">
        <v>34</v>
      </c>
      <c r="B308" s="13" t="s">
        <v>224</v>
      </c>
      <c r="C308" s="22">
        <v>44348</v>
      </c>
      <c r="D308" s="22" t="s">
        <v>225</v>
      </c>
      <c r="E308" s="22">
        <v>44895</v>
      </c>
      <c r="F308" s="26">
        <v>4031099</v>
      </c>
      <c r="G308" s="22"/>
    </row>
    <row r="309" spans="1:7" x14ac:dyDescent="0.35">
      <c r="A309" t="s">
        <v>229</v>
      </c>
      <c r="B309" s="13" t="s">
        <v>224</v>
      </c>
      <c r="C309" s="22">
        <v>44348</v>
      </c>
      <c r="D309" s="22" t="s">
        <v>225</v>
      </c>
      <c r="E309" s="22">
        <v>44895</v>
      </c>
      <c r="F309" s="26">
        <v>4031499</v>
      </c>
      <c r="G309" s="22"/>
    </row>
    <row r="310" spans="1:7" x14ac:dyDescent="0.35">
      <c r="A310" t="s">
        <v>228</v>
      </c>
      <c r="B310" s="21" t="s">
        <v>230</v>
      </c>
      <c r="C310" s="22">
        <v>44378</v>
      </c>
      <c r="D310" s="22" t="s">
        <v>231</v>
      </c>
      <c r="E310" s="22">
        <v>44926</v>
      </c>
      <c r="F310" s="33">
        <v>4131699</v>
      </c>
    </row>
    <row r="311" spans="1:7" x14ac:dyDescent="0.35">
      <c r="A311" t="s">
        <v>261</v>
      </c>
      <c r="B311" s="21" t="s">
        <v>230</v>
      </c>
      <c r="C311" s="22">
        <v>44378</v>
      </c>
      <c r="D311" s="22" t="s">
        <v>231</v>
      </c>
      <c r="E311" s="22">
        <v>44926</v>
      </c>
      <c r="F311" s="33">
        <v>4131799</v>
      </c>
    </row>
    <row r="312" spans="1:7" x14ac:dyDescent="0.35">
      <c r="A312" t="s">
        <v>249</v>
      </c>
      <c r="B312" s="13" t="s">
        <v>233</v>
      </c>
      <c r="C312" s="22">
        <v>44378</v>
      </c>
      <c r="D312" s="22" t="s">
        <v>231</v>
      </c>
      <c r="E312" s="22">
        <v>44926</v>
      </c>
      <c r="F312" s="33">
        <v>4180299</v>
      </c>
    </row>
    <row r="313" spans="1:7" x14ac:dyDescent="0.35">
      <c r="A313" t="s">
        <v>119</v>
      </c>
      <c r="B313" s="13" t="s">
        <v>233</v>
      </c>
      <c r="C313" s="22">
        <v>44378</v>
      </c>
      <c r="D313" s="22" t="s">
        <v>231</v>
      </c>
      <c r="E313" s="22">
        <v>44926</v>
      </c>
      <c r="F313" s="26">
        <v>4180499</v>
      </c>
    </row>
    <row r="314" spans="1:7" x14ac:dyDescent="0.35">
      <c r="A314" t="s">
        <v>18</v>
      </c>
      <c r="B314" s="13" t="s">
        <v>233</v>
      </c>
      <c r="C314" s="22">
        <v>44409</v>
      </c>
      <c r="D314" s="22" t="s">
        <v>234</v>
      </c>
      <c r="E314" s="22">
        <v>44957</v>
      </c>
      <c r="F314" s="33">
        <v>4232599</v>
      </c>
    </row>
    <row r="315" spans="1:7" x14ac:dyDescent="0.35">
      <c r="A315" t="s">
        <v>226</v>
      </c>
      <c r="B315" s="13" t="s">
        <v>233</v>
      </c>
      <c r="C315" s="22">
        <v>44409</v>
      </c>
      <c r="D315" s="22" t="s">
        <v>234</v>
      </c>
      <c r="E315" s="22">
        <v>44957</v>
      </c>
      <c r="F315" s="33">
        <v>4224199</v>
      </c>
    </row>
    <row r="316" spans="1:7" x14ac:dyDescent="0.35">
      <c r="A316" t="s">
        <v>235</v>
      </c>
      <c r="B316" s="13" t="s">
        <v>233</v>
      </c>
      <c r="C316" s="22">
        <v>44409</v>
      </c>
      <c r="D316" s="22" t="s">
        <v>234</v>
      </c>
      <c r="E316" s="22">
        <v>44957</v>
      </c>
      <c r="F316" s="33">
        <v>4224299</v>
      </c>
    </row>
    <row r="317" spans="1:7" x14ac:dyDescent="0.35">
      <c r="A317" t="s">
        <v>166</v>
      </c>
      <c r="B317" s="13" t="s">
        <v>233</v>
      </c>
      <c r="C317" s="22">
        <v>44409</v>
      </c>
      <c r="D317" s="22" t="s">
        <v>234</v>
      </c>
      <c r="E317" s="22">
        <v>44957</v>
      </c>
      <c r="F317" s="33">
        <v>4206799</v>
      </c>
    </row>
    <row r="318" spans="1:7" x14ac:dyDescent="0.35">
      <c r="A318" t="s">
        <v>240</v>
      </c>
      <c r="B318" s="13" t="s">
        <v>233</v>
      </c>
      <c r="C318" s="22">
        <v>44409</v>
      </c>
      <c r="D318" s="22" t="s">
        <v>234</v>
      </c>
      <c r="E318" s="22">
        <v>44957</v>
      </c>
      <c r="F318" s="33">
        <v>4206899</v>
      </c>
    </row>
    <row r="319" spans="1:7" x14ac:dyDescent="0.35">
      <c r="A319" t="s">
        <v>35</v>
      </c>
      <c r="B319" s="13" t="s">
        <v>233</v>
      </c>
      <c r="C319" s="22">
        <v>44409</v>
      </c>
      <c r="D319" s="22" t="s">
        <v>234</v>
      </c>
      <c r="E319" s="22">
        <v>44957</v>
      </c>
      <c r="F319" s="33">
        <v>4224999</v>
      </c>
    </row>
    <row r="320" spans="1:7" x14ac:dyDescent="0.35">
      <c r="A320" t="s">
        <v>56</v>
      </c>
      <c r="B320" s="13" t="s">
        <v>233</v>
      </c>
      <c r="C320" s="22">
        <v>44409</v>
      </c>
      <c r="D320" s="22" t="s">
        <v>234</v>
      </c>
      <c r="E320" s="22">
        <v>44957</v>
      </c>
      <c r="F320" s="33">
        <v>4206800</v>
      </c>
    </row>
    <row r="321" spans="1:7" x14ac:dyDescent="0.35">
      <c r="A321" t="s">
        <v>25</v>
      </c>
      <c r="B321" s="13" t="s">
        <v>241</v>
      </c>
      <c r="C321" s="22">
        <v>44440</v>
      </c>
      <c r="D321" s="22" t="s">
        <v>242</v>
      </c>
      <c r="E321" s="22">
        <v>44985</v>
      </c>
      <c r="F321" s="26">
        <v>4304899</v>
      </c>
      <c r="G321" s="22"/>
    </row>
    <row r="322" spans="1:7" x14ac:dyDescent="0.35">
      <c r="A322" t="s">
        <v>105</v>
      </c>
      <c r="B322" s="13" t="s">
        <v>241</v>
      </c>
      <c r="C322" s="22">
        <v>44440</v>
      </c>
      <c r="D322" s="22" t="s">
        <v>242</v>
      </c>
      <c r="E322" s="22">
        <v>44985</v>
      </c>
      <c r="F322" s="26">
        <v>4304999</v>
      </c>
      <c r="G322" s="22"/>
    </row>
    <row r="323" spans="1:7" x14ac:dyDescent="0.35">
      <c r="A323" t="s">
        <v>97</v>
      </c>
      <c r="B323" s="13" t="s">
        <v>241</v>
      </c>
      <c r="C323" s="22">
        <v>44440</v>
      </c>
      <c r="D323" s="22" t="s">
        <v>242</v>
      </c>
      <c r="E323" s="22">
        <v>44985</v>
      </c>
      <c r="F323" s="26">
        <v>4305099</v>
      </c>
      <c r="G323" s="22"/>
    </row>
    <row r="324" spans="1:7" x14ac:dyDescent="0.35">
      <c r="A324" t="s">
        <v>246</v>
      </c>
      <c r="B324" s="13" t="s">
        <v>241</v>
      </c>
      <c r="C324" s="22">
        <v>44440</v>
      </c>
      <c r="D324" s="22" t="s">
        <v>242</v>
      </c>
      <c r="E324" s="22">
        <v>44985</v>
      </c>
      <c r="F324" s="26">
        <v>4305299</v>
      </c>
      <c r="G324" s="22"/>
    </row>
    <row r="325" spans="1:7" x14ac:dyDescent="0.35">
      <c r="A325" t="s">
        <v>114</v>
      </c>
      <c r="B325" s="13" t="s">
        <v>241</v>
      </c>
      <c r="C325" s="22">
        <v>44440</v>
      </c>
      <c r="D325" s="22" t="s">
        <v>242</v>
      </c>
      <c r="E325" s="22">
        <v>44985</v>
      </c>
      <c r="F325" s="26">
        <v>4305199</v>
      </c>
      <c r="G325" s="22"/>
    </row>
    <row r="326" spans="1:7" x14ac:dyDescent="0.35">
      <c r="A326" t="s">
        <v>245</v>
      </c>
      <c r="B326" s="13" t="s">
        <v>247</v>
      </c>
      <c r="C326" s="22">
        <v>44440</v>
      </c>
      <c r="D326" s="22" t="s">
        <v>242</v>
      </c>
      <c r="E326" s="22">
        <v>44985</v>
      </c>
      <c r="F326" s="26">
        <v>4316999</v>
      </c>
      <c r="G326" s="22"/>
    </row>
    <row r="327" spans="1:7" x14ac:dyDescent="0.35">
      <c r="A327" t="s">
        <v>252</v>
      </c>
      <c r="B327" s="13" t="s">
        <v>247</v>
      </c>
      <c r="C327" s="22">
        <v>44470</v>
      </c>
      <c r="D327" s="22" t="s">
        <v>248</v>
      </c>
      <c r="E327" s="22">
        <v>45016</v>
      </c>
      <c r="F327" s="26">
        <v>4405099</v>
      </c>
    </row>
    <row r="328" spans="1:7" x14ac:dyDescent="0.35">
      <c r="A328" t="s">
        <v>58</v>
      </c>
      <c r="B328" s="13" t="s">
        <v>247</v>
      </c>
      <c r="C328" s="22">
        <v>44470</v>
      </c>
      <c r="D328" s="22" t="s">
        <v>248</v>
      </c>
      <c r="E328" s="22">
        <v>45016</v>
      </c>
      <c r="F328" s="33">
        <v>4410899</v>
      </c>
      <c r="G328" s="22"/>
    </row>
    <row r="329" spans="1:7" x14ac:dyDescent="0.35">
      <c r="A329" t="s">
        <v>232</v>
      </c>
      <c r="B329" s="13" t="s">
        <v>247</v>
      </c>
      <c r="C329" s="22">
        <v>44470</v>
      </c>
      <c r="D329" s="22" t="s">
        <v>248</v>
      </c>
      <c r="E329" s="22">
        <v>45016</v>
      </c>
      <c r="F329" s="26">
        <v>4404699</v>
      </c>
      <c r="G329" s="22"/>
    </row>
    <row r="330" spans="1:7" x14ac:dyDescent="0.35">
      <c r="A330" t="s">
        <v>104</v>
      </c>
      <c r="B330" s="13" t="s">
        <v>247</v>
      </c>
      <c r="C330" s="22">
        <v>44470</v>
      </c>
      <c r="D330" s="22" t="s">
        <v>248</v>
      </c>
      <c r="E330" s="22">
        <v>45016</v>
      </c>
      <c r="F330" s="26">
        <v>4410999</v>
      </c>
      <c r="G330" s="22"/>
    </row>
    <row r="331" spans="1:7" x14ac:dyDescent="0.35">
      <c r="A331" t="s">
        <v>250</v>
      </c>
      <c r="B331" s="13" t="s">
        <v>247</v>
      </c>
      <c r="C331" s="22">
        <v>44470</v>
      </c>
      <c r="D331" s="22" t="s">
        <v>248</v>
      </c>
      <c r="E331" s="22">
        <v>45016</v>
      </c>
      <c r="F331" s="26">
        <v>4405199</v>
      </c>
      <c r="G331" s="22"/>
    </row>
    <row r="332" spans="1:7" x14ac:dyDescent="0.35">
      <c r="A332" t="s">
        <v>251</v>
      </c>
      <c r="B332" s="13" t="s">
        <v>247</v>
      </c>
      <c r="C332" s="22">
        <v>44470</v>
      </c>
      <c r="D332" s="22" t="s">
        <v>248</v>
      </c>
      <c r="E332" s="22">
        <v>45016</v>
      </c>
      <c r="F332" s="26">
        <v>4404999</v>
      </c>
      <c r="G332" s="22"/>
    </row>
    <row r="333" spans="1:7" x14ac:dyDescent="0.35">
      <c r="A333" t="s">
        <v>199</v>
      </c>
      <c r="B333" s="13" t="s">
        <v>247</v>
      </c>
      <c r="C333" s="22">
        <v>44470</v>
      </c>
      <c r="D333" s="22" t="s">
        <v>248</v>
      </c>
      <c r="E333" s="22">
        <v>45016</v>
      </c>
      <c r="F333" s="26">
        <v>4404899</v>
      </c>
      <c r="G333" s="22"/>
    </row>
    <row r="334" spans="1:7" x14ac:dyDescent="0.35">
      <c r="A334" t="s">
        <v>160</v>
      </c>
      <c r="B334" s="13" t="s">
        <v>257</v>
      </c>
      <c r="C334" s="22">
        <v>44501</v>
      </c>
      <c r="D334" s="22" t="s">
        <v>253</v>
      </c>
      <c r="E334" s="22">
        <v>45046</v>
      </c>
      <c r="F334" s="26">
        <v>4483099</v>
      </c>
      <c r="G334" s="22"/>
    </row>
    <row r="335" spans="1:7" x14ac:dyDescent="0.35">
      <c r="A335" t="s">
        <v>259</v>
      </c>
      <c r="B335" s="13" t="s">
        <v>257</v>
      </c>
      <c r="C335" s="22">
        <v>44501</v>
      </c>
      <c r="D335" s="22" t="s">
        <v>253</v>
      </c>
      <c r="E335" s="22">
        <v>45046</v>
      </c>
      <c r="F335" s="26">
        <v>4482999</v>
      </c>
      <c r="G335" s="22"/>
    </row>
    <row r="336" spans="1:7" x14ac:dyDescent="0.35">
      <c r="A336" t="s">
        <v>254</v>
      </c>
      <c r="B336" s="13" t="s">
        <v>257</v>
      </c>
      <c r="C336" s="22">
        <v>44501</v>
      </c>
      <c r="D336" s="22" t="s">
        <v>253</v>
      </c>
      <c r="E336" s="22">
        <v>45046</v>
      </c>
      <c r="F336" s="26">
        <v>4482899</v>
      </c>
      <c r="G336" s="22"/>
    </row>
    <row r="337" spans="1:7" x14ac:dyDescent="0.35">
      <c r="A337" t="s">
        <v>109</v>
      </c>
      <c r="B337" s="13" t="s">
        <v>257</v>
      </c>
      <c r="C337" s="22">
        <v>44501</v>
      </c>
      <c r="D337" s="22" t="s">
        <v>253</v>
      </c>
      <c r="E337" s="22">
        <v>45046</v>
      </c>
      <c r="F337" s="26">
        <v>4483499</v>
      </c>
      <c r="G337" s="22"/>
    </row>
    <row r="338" spans="1:7" x14ac:dyDescent="0.35">
      <c r="A338" t="s">
        <v>255</v>
      </c>
      <c r="B338" s="13" t="s">
        <v>257</v>
      </c>
      <c r="C338" s="22">
        <v>44501</v>
      </c>
      <c r="D338" s="22" t="s">
        <v>253</v>
      </c>
      <c r="E338" s="22">
        <v>45046</v>
      </c>
      <c r="F338" s="26">
        <v>4482799</v>
      </c>
      <c r="G338" s="22"/>
    </row>
    <row r="339" spans="1:7" x14ac:dyDescent="0.35">
      <c r="A339" t="s">
        <v>101</v>
      </c>
      <c r="B339" s="13" t="s">
        <v>257</v>
      </c>
      <c r="C339" s="22">
        <v>44501</v>
      </c>
      <c r="D339" s="22" t="s">
        <v>253</v>
      </c>
      <c r="E339" s="22">
        <v>45046</v>
      </c>
      <c r="F339" s="26">
        <v>4482699</v>
      </c>
      <c r="G339" s="22"/>
    </row>
    <row r="340" spans="1:7" x14ac:dyDescent="0.35">
      <c r="A340" t="s">
        <v>122</v>
      </c>
      <c r="B340" s="13" t="s">
        <v>257</v>
      </c>
      <c r="C340" s="22">
        <v>44501</v>
      </c>
      <c r="D340" s="22" t="s">
        <v>253</v>
      </c>
      <c r="E340" s="22">
        <v>45046</v>
      </c>
      <c r="F340" s="26">
        <v>4482599</v>
      </c>
      <c r="G340" s="22"/>
    </row>
    <row r="341" spans="1:7" x14ac:dyDescent="0.35">
      <c r="A341" t="s">
        <v>260</v>
      </c>
      <c r="B341" s="13" t="s">
        <v>256</v>
      </c>
      <c r="C341" s="22">
        <v>44531</v>
      </c>
      <c r="D341" s="22" t="s">
        <v>258</v>
      </c>
      <c r="E341" s="22">
        <v>45077</v>
      </c>
      <c r="F341" s="33">
        <v>4580999</v>
      </c>
    </row>
    <row r="342" spans="1:7" x14ac:dyDescent="0.35">
      <c r="A342" t="s">
        <v>264</v>
      </c>
      <c r="B342" s="13" t="s">
        <v>256</v>
      </c>
      <c r="C342" s="22">
        <v>44531</v>
      </c>
      <c r="D342" s="22" t="s">
        <v>258</v>
      </c>
      <c r="E342" s="22">
        <v>45077</v>
      </c>
      <c r="F342" s="33">
        <v>4581099</v>
      </c>
    </row>
    <row r="343" spans="1:7" x14ac:dyDescent="0.35">
      <c r="A343" t="s">
        <v>62</v>
      </c>
      <c r="B343" s="13" t="s">
        <v>256</v>
      </c>
      <c r="C343" s="22">
        <v>44531</v>
      </c>
      <c r="D343" s="22" t="s">
        <v>258</v>
      </c>
      <c r="E343" s="22">
        <v>45077</v>
      </c>
      <c r="F343" s="33">
        <v>4580899</v>
      </c>
    </row>
    <row r="344" spans="1:7" x14ac:dyDescent="0.35">
      <c r="A344" t="s">
        <v>266</v>
      </c>
      <c r="B344" s="13" t="s">
        <v>256</v>
      </c>
      <c r="C344" s="22">
        <v>44531</v>
      </c>
      <c r="D344" s="22" t="s">
        <v>258</v>
      </c>
      <c r="E344" s="22">
        <v>45077</v>
      </c>
      <c r="F344" s="33">
        <v>4581399</v>
      </c>
    </row>
    <row r="345" spans="1:7" x14ac:dyDescent="0.35">
      <c r="A345" t="s">
        <v>77</v>
      </c>
      <c r="B345" s="13" t="s">
        <v>256</v>
      </c>
      <c r="C345" s="22">
        <v>44531</v>
      </c>
      <c r="D345" s="22" t="s">
        <v>258</v>
      </c>
      <c r="E345" s="22">
        <v>45077</v>
      </c>
      <c r="F345" s="33">
        <v>4581299</v>
      </c>
    </row>
    <row r="346" spans="1:7" x14ac:dyDescent="0.35">
      <c r="A346" t="s">
        <v>265</v>
      </c>
      <c r="B346" s="13" t="s">
        <v>256</v>
      </c>
      <c r="C346" s="22">
        <v>44531</v>
      </c>
      <c r="D346" s="22" t="s">
        <v>258</v>
      </c>
      <c r="E346" s="22">
        <v>45077</v>
      </c>
      <c r="F346" s="33">
        <v>4581199</v>
      </c>
    </row>
    <row r="347" spans="1:7" x14ac:dyDescent="0.35">
      <c r="A347" t="s">
        <v>90</v>
      </c>
      <c r="B347" s="13" t="s">
        <v>262</v>
      </c>
      <c r="C347" s="22">
        <v>44531</v>
      </c>
      <c r="D347" s="22" t="s">
        <v>258</v>
      </c>
      <c r="E347" s="22">
        <v>45077</v>
      </c>
      <c r="F347" s="26">
        <v>4600199</v>
      </c>
    </row>
    <row r="348" spans="1:7" x14ac:dyDescent="0.35">
      <c r="A348" t="s">
        <v>267</v>
      </c>
      <c r="B348" s="13" t="s">
        <v>262</v>
      </c>
      <c r="C348" s="22">
        <v>44562</v>
      </c>
      <c r="D348" s="22" t="s">
        <v>263</v>
      </c>
      <c r="E348" s="22">
        <v>45107</v>
      </c>
      <c r="F348" s="26">
        <v>4690199</v>
      </c>
    </row>
    <row r="349" spans="1:7" x14ac:dyDescent="0.35">
      <c r="A349" s="36" t="s">
        <v>126</v>
      </c>
      <c r="B349" s="13" t="s">
        <v>262</v>
      </c>
      <c r="C349" s="22">
        <v>44562</v>
      </c>
      <c r="D349" s="22" t="s">
        <v>263</v>
      </c>
      <c r="E349" s="22">
        <v>45107</v>
      </c>
      <c r="F349" s="26">
        <v>4689799</v>
      </c>
    </row>
    <row r="350" spans="1:7" x14ac:dyDescent="0.35">
      <c r="A350" s="36" t="s">
        <v>271</v>
      </c>
      <c r="B350" s="13" t="s">
        <v>262</v>
      </c>
      <c r="C350" s="22">
        <v>44562</v>
      </c>
      <c r="D350" s="22" t="s">
        <v>263</v>
      </c>
      <c r="E350" s="22">
        <v>45107</v>
      </c>
      <c r="F350" s="26">
        <v>4690099</v>
      </c>
    </row>
    <row r="351" spans="1:7" x14ac:dyDescent="0.35">
      <c r="A351" s="36" t="s">
        <v>215</v>
      </c>
      <c r="B351" s="13" t="s">
        <v>262</v>
      </c>
      <c r="C351" s="22">
        <v>44562</v>
      </c>
      <c r="D351" s="22" t="s">
        <v>263</v>
      </c>
      <c r="E351" s="22">
        <v>45107</v>
      </c>
      <c r="F351" s="26">
        <v>4689999</v>
      </c>
    </row>
    <row r="352" spans="1:7" x14ac:dyDescent="0.35">
      <c r="A352" s="36" t="s">
        <v>268</v>
      </c>
      <c r="B352" s="13" t="s">
        <v>262</v>
      </c>
      <c r="C352" s="22">
        <v>44562</v>
      </c>
      <c r="D352" s="22" t="s">
        <v>263</v>
      </c>
      <c r="E352" s="22">
        <v>45107</v>
      </c>
      <c r="F352" s="26">
        <v>4689899</v>
      </c>
    </row>
    <row r="353" spans="1:6" x14ac:dyDescent="0.35">
      <c r="A353" s="36" t="s">
        <v>269</v>
      </c>
      <c r="B353" s="13" t="s">
        <v>262</v>
      </c>
      <c r="C353" s="22">
        <v>44562</v>
      </c>
      <c r="D353" s="22" t="s">
        <v>263</v>
      </c>
      <c r="E353" s="22">
        <v>45107</v>
      </c>
      <c r="F353" s="26">
        <v>4697199</v>
      </c>
    </row>
    <row r="354" spans="1:6" x14ac:dyDescent="0.35">
      <c r="A354" s="36" t="s">
        <v>270</v>
      </c>
      <c r="B354" s="13" t="s">
        <v>262</v>
      </c>
      <c r="C354" s="22">
        <v>44562</v>
      </c>
      <c r="D354" s="22" t="s">
        <v>263</v>
      </c>
      <c r="E354" s="22">
        <v>45107</v>
      </c>
      <c r="F354" s="26">
        <v>4697200</v>
      </c>
    </row>
    <row r="355" spans="1:6" x14ac:dyDescent="0.35">
      <c r="A355" s="36" t="s">
        <v>272</v>
      </c>
      <c r="B355" s="13" t="s">
        <v>262</v>
      </c>
      <c r="C355" s="22">
        <v>44562</v>
      </c>
      <c r="D355" s="22" t="s">
        <v>263</v>
      </c>
      <c r="E355" s="22">
        <v>45107</v>
      </c>
      <c r="F355" s="26">
        <v>4689699</v>
      </c>
    </row>
    <row r="356" spans="1:6" x14ac:dyDescent="0.35">
      <c r="A356" t="s">
        <v>42</v>
      </c>
      <c r="B356" s="13" t="s">
        <v>276</v>
      </c>
      <c r="C356" s="22">
        <v>44562</v>
      </c>
      <c r="D356" s="22" t="s">
        <v>263</v>
      </c>
      <c r="E356" s="22">
        <v>45107</v>
      </c>
      <c r="F356" s="26">
        <v>4750031</v>
      </c>
    </row>
    <row r="357" spans="1:6" x14ac:dyDescent="0.35">
      <c r="A357" s="36" t="s">
        <v>313</v>
      </c>
      <c r="B357" s="13" t="s">
        <v>276</v>
      </c>
      <c r="C357" s="22">
        <v>44562</v>
      </c>
      <c r="D357" s="22" t="s">
        <v>263</v>
      </c>
      <c r="E357" s="22">
        <v>45107</v>
      </c>
      <c r="F357" s="26">
        <v>4749931</v>
      </c>
    </row>
    <row r="358" spans="1:6" x14ac:dyDescent="0.35">
      <c r="A358" s="36" t="s">
        <v>135</v>
      </c>
      <c r="B358" s="13" t="s">
        <v>276</v>
      </c>
      <c r="C358" s="22">
        <v>44562</v>
      </c>
      <c r="D358" s="22" t="s">
        <v>263</v>
      </c>
      <c r="E358" s="22">
        <v>45107</v>
      </c>
      <c r="F358" s="26">
        <v>4778031</v>
      </c>
    </row>
    <row r="359" spans="1:6" x14ac:dyDescent="0.35">
      <c r="A359" s="36" t="s">
        <v>212</v>
      </c>
      <c r="B359" s="13" t="s">
        <v>276</v>
      </c>
      <c r="C359" s="22" t="s">
        <v>278</v>
      </c>
      <c r="D359" s="22" t="s">
        <v>279</v>
      </c>
      <c r="E359" s="22">
        <v>45138</v>
      </c>
      <c r="F359" s="26">
        <v>4796031</v>
      </c>
    </row>
    <row r="360" spans="1:6" x14ac:dyDescent="0.35">
      <c r="A360" t="s">
        <v>273</v>
      </c>
      <c r="B360" s="13" t="s">
        <v>276</v>
      </c>
      <c r="C360" s="22" t="s">
        <v>278</v>
      </c>
      <c r="D360" s="22" t="s">
        <v>279</v>
      </c>
      <c r="E360" s="22">
        <v>45138</v>
      </c>
      <c r="F360" s="26">
        <v>4795931</v>
      </c>
    </row>
    <row r="361" spans="1:6" x14ac:dyDescent="0.35">
      <c r="A361" t="s">
        <v>274</v>
      </c>
      <c r="B361" s="13" t="s">
        <v>276</v>
      </c>
      <c r="C361" s="22" t="s">
        <v>278</v>
      </c>
      <c r="D361" s="22" t="s">
        <v>279</v>
      </c>
      <c r="E361" s="22">
        <v>45138</v>
      </c>
      <c r="F361" s="26">
        <v>4795731</v>
      </c>
    </row>
    <row r="362" spans="1:6" x14ac:dyDescent="0.35">
      <c r="A362" t="s">
        <v>120</v>
      </c>
      <c r="B362" s="13" t="s">
        <v>276</v>
      </c>
      <c r="C362" s="22" t="s">
        <v>278</v>
      </c>
      <c r="D362" s="22" t="s">
        <v>279</v>
      </c>
      <c r="E362" s="22">
        <v>45138</v>
      </c>
      <c r="F362" s="26">
        <v>4796131</v>
      </c>
    </row>
    <row r="363" spans="1:6" x14ac:dyDescent="0.35">
      <c r="A363" t="s">
        <v>283</v>
      </c>
      <c r="B363" s="13" t="s">
        <v>276</v>
      </c>
      <c r="C363" s="22" t="s">
        <v>278</v>
      </c>
      <c r="D363" s="22" t="s">
        <v>279</v>
      </c>
      <c r="E363" s="22">
        <v>45138</v>
      </c>
      <c r="F363" s="26">
        <v>4796231</v>
      </c>
    </row>
    <row r="364" spans="1:6" x14ac:dyDescent="0.35">
      <c r="A364" t="s">
        <v>275</v>
      </c>
      <c r="B364" s="13" t="s">
        <v>276</v>
      </c>
      <c r="C364" s="22" t="s">
        <v>278</v>
      </c>
      <c r="D364" s="22" t="s">
        <v>279</v>
      </c>
      <c r="E364" s="22">
        <v>45138</v>
      </c>
      <c r="F364" s="26">
        <v>4795831</v>
      </c>
    </row>
    <row r="365" spans="1:6" x14ac:dyDescent="0.35">
      <c r="A365" s="36" t="s">
        <v>13</v>
      </c>
      <c r="B365" s="13" t="s">
        <v>277</v>
      </c>
      <c r="C365" s="22" t="s">
        <v>278</v>
      </c>
      <c r="D365" s="22" t="s">
        <v>279</v>
      </c>
      <c r="E365" s="22">
        <v>45138</v>
      </c>
      <c r="F365" s="33">
        <v>4893731</v>
      </c>
    </row>
    <row r="366" spans="1:6" x14ac:dyDescent="0.35">
      <c r="A366" t="s">
        <v>113</v>
      </c>
      <c r="B366" s="13" t="s">
        <v>277</v>
      </c>
      <c r="C366" s="22" t="s">
        <v>280</v>
      </c>
      <c r="D366" s="22" t="s">
        <v>281</v>
      </c>
      <c r="E366" s="22">
        <v>45169</v>
      </c>
      <c r="F366" s="33">
        <v>4892831</v>
      </c>
    </row>
    <row r="367" spans="1:6" x14ac:dyDescent="0.35">
      <c r="A367" t="s">
        <v>64</v>
      </c>
      <c r="B367" s="13" t="s">
        <v>277</v>
      </c>
      <c r="C367" s="22" t="s">
        <v>280</v>
      </c>
      <c r="D367" s="22" t="s">
        <v>281</v>
      </c>
      <c r="E367" s="22">
        <v>45169</v>
      </c>
      <c r="F367" s="26">
        <v>4892631</v>
      </c>
    </row>
    <row r="368" spans="1:6" x14ac:dyDescent="0.35">
      <c r="A368" t="s">
        <v>182</v>
      </c>
      <c r="B368" s="13" t="s">
        <v>277</v>
      </c>
      <c r="C368" s="22" t="s">
        <v>280</v>
      </c>
      <c r="D368" s="22" t="s">
        <v>281</v>
      </c>
      <c r="E368" s="22">
        <v>45169</v>
      </c>
      <c r="F368" s="26">
        <v>4892932</v>
      </c>
    </row>
    <row r="369" spans="1:6" x14ac:dyDescent="0.35">
      <c r="A369" t="s">
        <v>284</v>
      </c>
      <c r="B369" s="13" t="s">
        <v>277</v>
      </c>
      <c r="C369" s="22" t="s">
        <v>280</v>
      </c>
      <c r="D369" s="22" t="s">
        <v>281</v>
      </c>
      <c r="E369" s="22">
        <v>45169</v>
      </c>
      <c r="F369" s="26">
        <v>4893332</v>
      </c>
    </row>
    <row r="370" spans="1:6" x14ac:dyDescent="0.35">
      <c r="A370" t="s">
        <v>285</v>
      </c>
      <c r="B370" s="13" t="s">
        <v>277</v>
      </c>
      <c r="C370" s="22" t="s">
        <v>280</v>
      </c>
      <c r="D370" s="22" t="s">
        <v>281</v>
      </c>
      <c r="E370" s="22">
        <v>45169</v>
      </c>
      <c r="F370" s="26">
        <v>4893631</v>
      </c>
    </row>
    <row r="371" spans="1:6" x14ac:dyDescent="0.35">
      <c r="A371" t="s">
        <v>94</v>
      </c>
      <c r="B371" s="13" t="s">
        <v>277</v>
      </c>
      <c r="C371" s="22" t="s">
        <v>280</v>
      </c>
      <c r="D371" s="22" t="s">
        <v>281</v>
      </c>
      <c r="E371" s="22">
        <v>45169</v>
      </c>
      <c r="F371" s="26">
        <v>4893931</v>
      </c>
    </row>
    <row r="372" spans="1:6" x14ac:dyDescent="0.35">
      <c r="A372" t="s">
        <v>286</v>
      </c>
      <c r="B372" s="13" t="s">
        <v>277</v>
      </c>
      <c r="C372" s="22" t="s">
        <v>280</v>
      </c>
      <c r="D372" s="22" t="s">
        <v>281</v>
      </c>
      <c r="E372" s="22">
        <v>45169</v>
      </c>
      <c r="F372" s="26">
        <v>4894031</v>
      </c>
    </row>
    <row r="373" spans="1:6" x14ac:dyDescent="0.35">
      <c r="A373" t="s">
        <v>282</v>
      </c>
      <c r="B373" s="13" t="s">
        <v>332</v>
      </c>
      <c r="C373" s="22" t="s">
        <v>280</v>
      </c>
      <c r="D373" s="22" t="s">
        <v>281</v>
      </c>
      <c r="E373" s="22">
        <v>45169</v>
      </c>
      <c r="F373" s="26">
        <v>4943331</v>
      </c>
    </row>
    <row r="374" spans="1:6" x14ac:dyDescent="0.35">
      <c r="A374" t="s">
        <v>217</v>
      </c>
      <c r="B374" s="13" t="s">
        <v>332</v>
      </c>
      <c r="C374" s="22" t="s">
        <v>280</v>
      </c>
      <c r="D374" s="22" t="s">
        <v>281</v>
      </c>
      <c r="E374" s="22">
        <v>45169</v>
      </c>
      <c r="F374" s="26">
        <v>4943231</v>
      </c>
    </row>
    <row r="375" spans="1:6" x14ac:dyDescent="0.35">
      <c r="A375" t="s">
        <v>81</v>
      </c>
      <c r="B375" s="13" t="s">
        <v>332</v>
      </c>
      <c r="C375" s="22" t="s">
        <v>280</v>
      </c>
      <c r="D375" s="22" t="s">
        <v>281</v>
      </c>
      <c r="E375" s="22">
        <v>45169</v>
      </c>
      <c r="F375" s="26">
        <v>4975831</v>
      </c>
    </row>
    <row r="376" spans="1:6" x14ac:dyDescent="0.35">
      <c r="A376" t="s">
        <v>99</v>
      </c>
      <c r="B376" s="13" t="s">
        <v>332</v>
      </c>
      <c r="C376" s="22" t="s">
        <v>356</v>
      </c>
      <c r="D376" s="22" t="s">
        <v>288</v>
      </c>
      <c r="E376" s="22">
        <v>45199</v>
      </c>
      <c r="F376" s="26">
        <v>4985031</v>
      </c>
    </row>
    <row r="377" spans="1:6" x14ac:dyDescent="0.35">
      <c r="A377" t="s">
        <v>290</v>
      </c>
      <c r="B377" s="13" t="s">
        <v>332</v>
      </c>
      <c r="C377" s="22" t="s">
        <v>356</v>
      </c>
      <c r="D377" s="22" t="s">
        <v>288</v>
      </c>
      <c r="E377" s="22">
        <v>45199</v>
      </c>
      <c r="F377" s="26">
        <v>4985131</v>
      </c>
    </row>
    <row r="378" spans="1:6" x14ac:dyDescent="0.35">
      <c r="A378" t="s">
        <v>291</v>
      </c>
      <c r="B378" s="13" t="s">
        <v>332</v>
      </c>
      <c r="C378" s="22" t="s">
        <v>356</v>
      </c>
      <c r="D378" s="22" t="s">
        <v>288</v>
      </c>
      <c r="E378" s="22">
        <v>45199</v>
      </c>
      <c r="F378" s="26">
        <v>4985032</v>
      </c>
    </row>
    <row r="379" spans="1:6" x14ac:dyDescent="0.35">
      <c r="A379" t="s">
        <v>311</v>
      </c>
      <c r="B379" s="13" t="s">
        <v>296</v>
      </c>
      <c r="C379" s="13" t="s">
        <v>301</v>
      </c>
      <c r="D379" s="13" t="s">
        <v>298</v>
      </c>
      <c r="E379" s="22">
        <v>45230</v>
      </c>
      <c r="F379" s="26">
        <v>5004831</v>
      </c>
    </row>
    <row r="380" spans="1:6" x14ac:dyDescent="0.35">
      <c r="A380" t="s">
        <v>289</v>
      </c>
      <c r="B380" s="13" t="s">
        <v>296</v>
      </c>
      <c r="C380" s="22" t="s">
        <v>301</v>
      </c>
      <c r="D380" s="22" t="s">
        <v>298</v>
      </c>
      <c r="E380" s="22">
        <v>45230</v>
      </c>
      <c r="F380" s="26">
        <v>5028131</v>
      </c>
    </row>
    <row r="381" spans="1:6" x14ac:dyDescent="0.35">
      <c r="A381" t="s">
        <v>287</v>
      </c>
      <c r="B381" s="13" t="s">
        <v>296</v>
      </c>
      <c r="C381" s="22" t="s">
        <v>301</v>
      </c>
      <c r="D381" s="22" t="s">
        <v>298</v>
      </c>
      <c r="E381" s="22">
        <v>45230</v>
      </c>
      <c r="F381" s="26">
        <v>5027731</v>
      </c>
    </row>
    <row r="382" spans="1:6" x14ac:dyDescent="0.35">
      <c r="A382" t="s">
        <v>292</v>
      </c>
      <c r="B382" s="13" t="s">
        <v>296</v>
      </c>
      <c r="C382" s="22" t="s">
        <v>301</v>
      </c>
      <c r="D382" s="22" t="s">
        <v>298</v>
      </c>
      <c r="E382" s="22">
        <v>45230</v>
      </c>
      <c r="F382" s="26">
        <v>5027831</v>
      </c>
    </row>
    <row r="383" spans="1:6" x14ac:dyDescent="0.35">
      <c r="A383" t="s">
        <v>293</v>
      </c>
      <c r="B383" s="13" t="s">
        <v>296</v>
      </c>
      <c r="C383" s="22" t="s">
        <v>301</v>
      </c>
      <c r="D383" s="22" t="s">
        <v>298</v>
      </c>
      <c r="E383" s="22">
        <v>45230</v>
      </c>
      <c r="F383" s="26">
        <v>5027732</v>
      </c>
    </row>
    <row r="384" spans="1:6" x14ac:dyDescent="0.35">
      <c r="A384" t="s">
        <v>294</v>
      </c>
      <c r="B384" s="13" t="s">
        <v>296</v>
      </c>
      <c r="C384" s="22" t="s">
        <v>301</v>
      </c>
      <c r="D384" s="22" t="s">
        <v>298</v>
      </c>
      <c r="E384" s="22">
        <v>45230</v>
      </c>
      <c r="F384" s="26">
        <v>5065631</v>
      </c>
    </row>
    <row r="385" spans="1:7" x14ac:dyDescent="0.35">
      <c r="A385" t="s">
        <v>295</v>
      </c>
      <c r="B385" s="13" t="s">
        <v>296</v>
      </c>
      <c r="C385" s="22" t="s">
        <v>301</v>
      </c>
      <c r="D385" s="22" t="s">
        <v>298</v>
      </c>
      <c r="E385" s="22">
        <v>45230</v>
      </c>
      <c r="F385" s="26">
        <v>5065931</v>
      </c>
    </row>
    <row r="386" spans="1:7" x14ac:dyDescent="0.35">
      <c r="A386" t="s">
        <v>238</v>
      </c>
      <c r="B386" s="13" t="s">
        <v>296</v>
      </c>
      <c r="C386" s="22" t="s">
        <v>301</v>
      </c>
      <c r="D386" s="22" t="s">
        <v>298</v>
      </c>
      <c r="E386" s="22">
        <v>45230</v>
      </c>
      <c r="F386" s="26">
        <v>5065732</v>
      </c>
    </row>
    <row r="387" spans="1:7" x14ac:dyDescent="0.35">
      <c r="A387" t="s">
        <v>112</v>
      </c>
      <c r="B387" s="13" t="s">
        <v>296</v>
      </c>
      <c r="C387" s="22" t="s">
        <v>301</v>
      </c>
      <c r="D387" s="22" t="s">
        <v>298</v>
      </c>
      <c r="E387" s="22">
        <v>45230</v>
      </c>
      <c r="F387" s="26">
        <v>5027733</v>
      </c>
    </row>
    <row r="388" spans="1:7" x14ac:dyDescent="0.35">
      <c r="A388" t="s">
        <v>361</v>
      </c>
      <c r="B388" s="13" t="s">
        <v>296</v>
      </c>
      <c r="C388" s="13" t="s">
        <v>301</v>
      </c>
      <c r="D388" s="13" t="s">
        <v>314</v>
      </c>
      <c r="E388" s="22">
        <v>45230</v>
      </c>
      <c r="F388" s="26">
        <v>5065731</v>
      </c>
    </row>
    <row r="389" spans="1:7" x14ac:dyDescent="0.35">
      <c r="A389" t="s">
        <v>315</v>
      </c>
      <c r="B389" s="13" t="s">
        <v>296</v>
      </c>
      <c r="C389" s="13" t="s">
        <v>301</v>
      </c>
      <c r="D389" s="22" t="s">
        <v>299</v>
      </c>
      <c r="E389" s="22">
        <v>45230</v>
      </c>
      <c r="F389" s="26">
        <v>5028031</v>
      </c>
    </row>
    <row r="390" spans="1:7" x14ac:dyDescent="0.35">
      <c r="A390" t="s">
        <v>15</v>
      </c>
      <c r="B390" s="13" t="s">
        <v>296</v>
      </c>
      <c r="C390" s="22" t="s">
        <v>297</v>
      </c>
      <c r="D390" s="22" t="s">
        <v>299</v>
      </c>
      <c r="E390" s="22" t="s">
        <v>300</v>
      </c>
      <c r="F390" s="26">
        <v>5065531</v>
      </c>
    </row>
    <row r="391" spans="1:7" x14ac:dyDescent="0.35">
      <c r="A391" t="s">
        <v>82</v>
      </c>
      <c r="B391" s="13" t="s">
        <v>296</v>
      </c>
      <c r="C391" s="13" t="s">
        <v>301</v>
      </c>
      <c r="D391" s="22" t="s">
        <v>299</v>
      </c>
      <c r="E391" s="22">
        <v>45230</v>
      </c>
      <c r="F391" s="26">
        <v>5027931</v>
      </c>
    </row>
    <row r="392" spans="1:7" x14ac:dyDescent="0.35">
      <c r="A392" t="s">
        <v>223</v>
      </c>
      <c r="B392" s="13" t="s">
        <v>296</v>
      </c>
      <c r="C392" s="22" t="s">
        <v>297</v>
      </c>
      <c r="D392" s="22" t="s">
        <v>308</v>
      </c>
      <c r="E392" s="22" t="s">
        <v>300</v>
      </c>
      <c r="F392" s="26">
        <v>5065831</v>
      </c>
    </row>
    <row r="393" spans="1:7" x14ac:dyDescent="0.35">
      <c r="A393" t="s">
        <v>221</v>
      </c>
      <c r="B393" s="13" t="s">
        <v>296</v>
      </c>
      <c r="C393" s="22" t="s">
        <v>297</v>
      </c>
      <c r="D393" s="22" t="s">
        <v>308</v>
      </c>
      <c r="E393" s="22" t="s">
        <v>300</v>
      </c>
      <c r="F393" s="26">
        <v>5066131</v>
      </c>
    </row>
    <row r="394" spans="1:7" x14ac:dyDescent="0.35">
      <c r="A394" t="s">
        <v>312</v>
      </c>
      <c r="B394" s="13" t="s">
        <v>417</v>
      </c>
      <c r="C394" s="22" t="s">
        <v>307</v>
      </c>
      <c r="D394" s="13" t="s">
        <v>314</v>
      </c>
      <c r="E394" s="22" t="s">
        <v>309</v>
      </c>
      <c r="F394" s="26">
        <v>5161031</v>
      </c>
      <c r="G394" s="22"/>
    </row>
    <row r="395" spans="1:7" x14ac:dyDescent="0.35">
      <c r="A395" t="s">
        <v>179</v>
      </c>
      <c r="B395" s="13" t="s">
        <v>417</v>
      </c>
      <c r="C395" s="22" t="s">
        <v>297</v>
      </c>
      <c r="D395" s="22" t="s">
        <v>299</v>
      </c>
      <c r="E395" s="22" t="s">
        <v>300</v>
      </c>
      <c r="F395" s="26">
        <v>5155331</v>
      </c>
      <c r="G395" s="22"/>
    </row>
    <row r="396" spans="1:7" x14ac:dyDescent="0.35">
      <c r="A396" t="s">
        <v>69</v>
      </c>
      <c r="B396" s="13" t="s">
        <v>417</v>
      </c>
      <c r="C396" s="22" t="s">
        <v>297</v>
      </c>
      <c r="D396" s="22" t="s">
        <v>299</v>
      </c>
      <c r="E396" s="22" t="s">
        <v>300</v>
      </c>
      <c r="F396" s="26">
        <v>5154931</v>
      </c>
      <c r="G396" s="22"/>
    </row>
    <row r="397" spans="1:7" x14ac:dyDescent="0.35">
      <c r="A397" t="s">
        <v>302</v>
      </c>
      <c r="B397" s="13" t="s">
        <v>417</v>
      </c>
      <c r="C397" s="22" t="s">
        <v>297</v>
      </c>
      <c r="D397" s="22" t="s">
        <v>299</v>
      </c>
      <c r="E397" s="22" t="s">
        <v>300</v>
      </c>
      <c r="F397" s="26">
        <v>5157531</v>
      </c>
      <c r="G397" s="22"/>
    </row>
    <row r="398" spans="1:7" x14ac:dyDescent="0.35">
      <c r="A398" t="s">
        <v>73</v>
      </c>
      <c r="B398" s="13" t="s">
        <v>417</v>
      </c>
      <c r="C398" s="22" t="s">
        <v>297</v>
      </c>
      <c r="D398" s="22" t="s">
        <v>299</v>
      </c>
      <c r="E398" s="22" t="s">
        <v>300</v>
      </c>
      <c r="F398" s="26">
        <v>5156431</v>
      </c>
      <c r="G398" s="22"/>
    </row>
    <row r="399" spans="1:7" x14ac:dyDescent="0.35">
      <c r="A399" t="s">
        <v>227</v>
      </c>
      <c r="B399" s="13" t="s">
        <v>417</v>
      </c>
      <c r="C399" s="22" t="s">
        <v>297</v>
      </c>
      <c r="D399" s="22" t="s">
        <v>299</v>
      </c>
      <c r="E399" s="22" t="s">
        <v>300</v>
      </c>
      <c r="F399" s="26">
        <v>5156531</v>
      </c>
      <c r="G399" s="22"/>
    </row>
    <row r="400" spans="1:7" x14ac:dyDescent="0.35">
      <c r="A400" t="s">
        <v>83</v>
      </c>
      <c r="B400" s="13" t="s">
        <v>417</v>
      </c>
      <c r="C400" s="22" t="s">
        <v>297</v>
      </c>
      <c r="D400" s="22" t="s">
        <v>299</v>
      </c>
      <c r="E400" s="22" t="s">
        <v>300</v>
      </c>
      <c r="F400" s="26">
        <v>5156631</v>
      </c>
      <c r="G400" s="22"/>
    </row>
    <row r="401" spans="1:7" x14ac:dyDescent="0.35">
      <c r="A401" t="s">
        <v>303</v>
      </c>
      <c r="B401" s="13" t="s">
        <v>417</v>
      </c>
      <c r="C401" s="22" t="s">
        <v>297</v>
      </c>
      <c r="D401" s="22" t="s">
        <v>299</v>
      </c>
      <c r="E401" s="22" t="s">
        <v>300</v>
      </c>
      <c r="F401" s="26">
        <v>5155431</v>
      </c>
      <c r="G401" s="22"/>
    </row>
    <row r="402" spans="1:7" x14ac:dyDescent="0.35">
      <c r="A402" t="s">
        <v>304</v>
      </c>
      <c r="B402" s="13" t="s">
        <v>417</v>
      </c>
      <c r="C402" s="22" t="s">
        <v>297</v>
      </c>
      <c r="D402" s="22" t="s">
        <v>299</v>
      </c>
      <c r="E402" s="22" t="s">
        <v>300</v>
      </c>
      <c r="F402" s="26">
        <v>5157331</v>
      </c>
      <c r="G402" s="22"/>
    </row>
    <row r="403" spans="1:7" x14ac:dyDescent="0.35">
      <c r="A403" t="s">
        <v>305</v>
      </c>
      <c r="B403" s="13" t="s">
        <v>417</v>
      </c>
      <c r="C403" s="22" t="s">
        <v>297</v>
      </c>
      <c r="D403" s="22" t="s">
        <v>299</v>
      </c>
      <c r="E403" s="22" t="s">
        <v>300</v>
      </c>
      <c r="F403" s="26">
        <v>5157231</v>
      </c>
      <c r="G403" s="22"/>
    </row>
    <row r="404" spans="1:7" x14ac:dyDescent="0.35">
      <c r="A404" t="s">
        <v>317</v>
      </c>
      <c r="B404" s="13" t="s">
        <v>417</v>
      </c>
      <c r="C404" s="22" t="s">
        <v>297</v>
      </c>
      <c r="D404" s="22" t="s">
        <v>299</v>
      </c>
      <c r="E404" s="22" t="s">
        <v>300</v>
      </c>
      <c r="F404" s="26">
        <v>5155831</v>
      </c>
      <c r="G404" s="22"/>
    </row>
    <row r="405" spans="1:7" x14ac:dyDescent="0.35">
      <c r="A405" t="s">
        <v>156</v>
      </c>
      <c r="B405" s="13" t="s">
        <v>417</v>
      </c>
      <c r="C405" s="22" t="s">
        <v>297</v>
      </c>
      <c r="D405" s="22" t="s">
        <v>308</v>
      </c>
      <c r="E405" s="22" t="s">
        <v>300</v>
      </c>
      <c r="F405" s="26">
        <v>5157031</v>
      </c>
      <c r="G405" s="22"/>
    </row>
    <row r="406" spans="1:7" x14ac:dyDescent="0.35">
      <c r="A406" t="s">
        <v>222</v>
      </c>
      <c r="B406" s="13" t="s">
        <v>418</v>
      </c>
      <c r="C406" s="22" t="s">
        <v>297</v>
      </c>
      <c r="D406" s="22" t="s">
        <v>299</v>
      </c>
      <c r="E406" s="22" t="s">
        <v>300</v>
      </c>
      <c r="F406" s="26">
        <v>5189463</v>
      </c>
    </row>
    <row r="407" spans="1:7" x14ac:dyDescent="0.35">
      <c r="A407" t="s">
        <v>306</v>
      </c>
      <c r="B407" s="13" t="s">
        <v>418</v>
      </c>
      <c r="C407" s="22" t="s">
        <v>297</v>
      </c>
      <c r="D407" s="22" t="s">
        <v>299</v>
      </c>
      <c r="E407" s="22" t="s">
        <v>300</v>
      </c>
      <c r="F407" s="26">
        <v>5189563</v>
      </c>
    </row>
    <row r="408" spans="1:7" x14ac:dyDescent="0.35">
      <c r="A408" t="s">
        <v>372</v>
      </c>
      <c r="B408" s="13" t="s">
        <v>418</v>
      </c>
      <c r="C408" s="22" t="s">
        <v>297</v>
      </c>
      <c r="D408" s="22" t="s">
        <v>299</v>
      </c>
      <c r="E408" s="22" t="s">
        <v>300</v>
      </c>
      <c r="F408" s="26">
        <v>5222764</v>
      </c>
    </row>
    <row r="409" spans="1:7" x14ac:dyDescent="0.35">
      <c r="A409" t="s">
        <v>68</v>
      </c>
      <c r="B409" s="13" t="s">
        <v>418</v>
      </c>
      <c r="C409" s="22" t="s">
        <v>307</v>
      </c>
      <c r="D409" s="22" t="s">
        <v>308</v>
      </c>
      <c r="E409" s="22" t="s">
        <v>309</v>
      </c>
      <c r="F409" s="26">
        <v>5222763</v>
      </c>
    </row>
    <row r="410" spans="1:7" x14ac:dyDescent="0.35">
      <c r="A410" t="s">
        <v>261</v>
      </c>
      <c r="B410" s="13" t="s">
        <v>418</v>
      </c>
      <c r="C410" s="22" t="s">
        <v>307</v>
      </c>
      <c r="D410" s="22" t="s">
        <v>308</v>
      </c>
      <c r="E410" s="22" t="s">
        <v>309</v>
      </c>
      <c r="F410" s="26">
        <v>5222963</v>
      </c>
    </row>
    <row r="411" spans="1:7" x14ac:dyDescent="0.35">
      <c r="A411" t="s">
        <v>318</v>
      </c>
      <c r="B411" s="13" t="s">
        <v>418</v>
      </c>
      <c r="C411" s="22" t="s">
        <v>307</v>
      </c>
      <c r="D411" s="22" t="s">
        <v>308</v>
      </c>
      <c r="E411" s="22" t="s">
        <v>309</v>
      </c>
      <c r="F411" s="26">
        <v>5239063</v>
      </c>
    </row>
    <row r="412" spans="1:7" x14ac:dyDescent="0.35">
      <c r="A412" t="s">
        <v>105</v>
      </c>
      <c r="B412" s="13" t="s">
        <v>418</v>
      </c>
      <c r="C412" s="22" t="s">
        <v>307</v>
      </c>
      <c r="D412" s="22" t="s">
        <v>308</v>
      </c>
      <c r="E412" s="22" t="s">
        <v>309</v>
      </c>
      <c r="F412" s="26">
        <v>5222864</v>
      </c>
    </row>
    <row r="413" spans="1:7" x14ac:dyDescent="0.35">
      <c r="A413" t="s">
        <v>319</v>
      </c>
      <c r="B413" s="13" t="s">
        <v>418</v>
      </c>
      <c r="C413" s="22" t="s">
        <v>307</v>
      </c>
      <c r="D413" s="22" t="s">
        <v>308</v>
      </c>
      <c r="E413" s="22" t="s">
        <v>309</v>
      </c>
      <c r="F413" s="26">
        <v>5222865</v>
      </c>
    </row>
    <row r="414" spans="1:7" x14ac:dyDescent="0.35">
      <c r="A414" t="s">
        <v>320</v>
      </c>
      <c r="B414" s="13" t="s">
        <v>418</v>
      </c>
      <c r="C414" s="22" t="s">
        <v>307</v>
      </c>
      <c r="D414" s="22" t="s">
        <v>308</v>
      </c>
      <c r="E414" s="22" t="s">
        <v>309</v>
      </c>
      <c r="F414" s="26">
        <v>5222765</v>
      </c>
    </row>
    <row r="415" spans="1:7" x14ac:dyDescent="0.35">
      <c r="A415" t="s">
        <v>322</v>
      </c>
      <c r="B415" s="13" t="s">
        <v>418</v>
      </c>
      <c r="C415" s="22" t="s">
        <v>307</v>
      </c>
      <c r="D415" s="22" t="s">
        <v>308</v>
      </c>
      <c r="E415" s="22" t="s">
        <v>309</v>
      </c>
      <c r="F415" s="26">
        <v>5222964</v>
      </c>
    </row>
    <row r="416" spans="1:7" x14ac:dyDescent="0.35">
      <c r="A416" t="s">
        <v>324</v>
      </c>
      <c r="B416" s="13" t="s">
        <v>418</v>
      </c>
      <c r="C416" s="22" t="s">
        <v>307</v>
      </c>
      <c r="D416" s="22" t="s">
        <v>308</v>
      </c>
      <c r="E416" s="22" t="s">
        <v>309</v>
      </c>
      <c r="F416" s="26">
        <v>5222863</v>
      </c>
    </row>
    <row r="417" spans="1:6" x14ac:dyDescent="0.35">
      <c r="A417" t="s">
        <v>323</v>
      </c>
      <c r="B417" s="13" t="s">
        <v>418</v>
      </c>
      <c r="C417" s="22" t="s">
        <v>307</v>
      </c>
      <c r="D417" s="22" t="s">
        <v>308</v>
      </c>
      <c r="E417" s="22" t="s">
        <v>309</v>
      </c>
      <c r="F417" s="26">
        <v>5239163</v>
      </c>
    </row>
    <row r="418" spans="1:6" x14ac:dyDescent="0.35">
      <c r="A418" t="s">
        <v>331</v>
      </c>
      <c r="B418" s="13" t="s">
        <v>416</v>
      </c>
      <c r="C418" s="22" t="s">
        <v>326</v>
      </c>
      <c r="D418" s="22" t="s">
        <v>327</v>
      </c>
      <c r="E418" s="22" t="s">
        <v>328</v>
      </c>
      <c r="F418" s="26">
        <v>5259463</v>
      </c>
    </row>
    <row r="419" spans="1:6" x14ac:dyDescent="0.35">
      <c r="A419" t="s">
        <v>205</v>
      </c>
      <c r="B419" s="13" t="s">
        <v>416</v>
      </c>
      <c r="C419" s="22" t="s">
        <v>326</v>
      </c>
      <c r="D419" s="22" t="s">
        <v>308</v>
      </c>
      <c r="E419" s="22" t="s">
        <v>328</v>
      </c>
      <c r="F419" s="26">
        <v>5302363</v>
      </c>
    </row>
    <row r="420" spans="1:6" x14ac:dyDescent="0.35">
      <c r="A420" t="s">
        <v>325</v>
      </c>
      <c r="B420" s="13" t="s">
        <v>416</v>
      </c>
      <c r="C420" s="22" t="s">
        <v>326</v>
      </c>
      <c r="D420" s="22" t="s">
        <v>327</v>
      </c>
      <c r="E420" s="22" t="s">
        <v>328</v>
      </c>
      <c r="F420" s="26">
        <v>5301563</v>
      </c>
    </row>
    <row r="421" spans="1:6" x14ac:dyDescent="0.35">
      <c r="A421" t="s">
        <v>330</v>
      </c>
      <c r="B421" s="13" t="s">
        <v>416</v>
      </c>
      <c r="C421" s="22" t="s">
        <v>326</v>
      </c>
      <c r="D421" s="22" t="s">
        <v>327</v>
      </c>
      <c r="E421" s="22" t="s">
        <v>328</v>
      </c>
      <c r="F421" s="26">
        <v>5301464</v>
      </c>
    </row>
    <row r="422" spans="1:6" x14ac:dyDescent="0.35">
      <c r="A422" t="s">
        <v>160</v>
      </c>
      <c r="B422" s="13" t="s">
        <v>416</v>
      </c>
      <c r="C422" s="22" t="s">
        <v>326</v>
      </c>
      <c r="D422" s="22" t="s">
        <v>327</v>
      </c>
      <c r="E422" s="22" t="s">
        <v>328</v>
      </c>
      <c r="F422" s="26">
        <v>5301964</v>
      </c>
    </row>
    <row r="423" spans="1:6" x14ac:dyDescent="0.35">
      <c r="A423" t="s">
        <v>235</v>
      </c>
      <c r="B423" s="13" t="s">
        <v>416</v>
      </c>
      <c r="C423" s="22" t="s">
        <v>326</v>
      </c>
      <c r="D423" s="22" t="s">
        <v>327</v>
      </c>
      <c r="E423" s="22" t="s">
        <v>328</v>
      </c>
      <c r="F423" s="26">
        <v>5301664</v>
      </c>
    </row>
    <row r="424" spans="1:6" x14ac:dyDescent="0.35">
      <c r="A424" t="s">
        <v>51</v>
      </c>
      <c r="B424" s="13" t="s">
        <v>416</v>
      </c>
      <c r="C424" s="22" t="s">
        <v>326</v>
      </c>
      <c r="D424" s="22" t="s">
        <v>327</v>
      </c>
      <c r="E424" s="22" t="s">
        <v>328</v>
      </c>
      <c r="F424" s="26">
        <v>5319363</v>
      </c>
    </row>
    <row r="425" spans="1:6" x14ac:dyDescent="0.35">
      <c r="A425" t="s">
        <v>228</v>
      </c>
      <c r="B425" s="13" t="s">
        <v>416</v>
      </c>
      <c r="C425" s="22" t="s">
        <v>326</v>
      </c>
      <c r="D425" s="22" t="s">
        <v>327</v>
      </c>
      <c r="E425" s="22" t="s">
        <v>328</v>
      </c>
      <c r="F425" s="26">
        <v>5301665</v>
      </c>
    </row>
    <row r="426" spans="1:6" x14ac:dyDescent="0.35">
      <c r="A426" t="s">
        <v>338</v>
      </c>
      <c r="B426" s="13" t="s">
        <v>416</v>
      </c>
      <c r="C426" s="22" t="s">
        <v>326</v>
      </c>
      <c r="D426" s="22" t="s">
        <v>327</v>
      </c>
      <c r="E426" s="22" t="s">
        <v>328</v>
      </c>
      <c r="F426" s="26">
        <v>5301963</v>
      </c>
    </row>
    <row r="427" spans="1:6" x14ac:dyDescent="0.35">
      <c r="A427" t="s">
        <v>333</v>
      </c>
      <c r="B427" s="13" t="s">
        <v>416</v>
      </c>
      <c r="C427" s="22" t="s">
        <v>326</v>
      </c>
      <c r="D427" s="22" t="s">
        <v>327</v>
      </c>
      <c r="E427" s="22" t="s">
        <v>328</v>
      </c>
      <c r="F427" s="26">
        <v>5301463</v>
      </c>
    </row>
    <row r="428" spans="1:6" x14ac:dyDescent="0.35">
      <c r="A428" t="s">
        <v>336</v>
      </c>
      <c r="B428" s="13" t="s">
        <v>416</v>
      </c>
      <c r="C428" s="22" t="s">
        <v>326</v>
      </c>
      <c r="D428" s="22" t="s">
        <v>327</v>
      </c>
      <c r="E428" s="22" t="s">
        <v>328</v>
      </c>
      <c r="F428" s="26">
        <v>5301663</v>
      </c>
    </row>
    <row r="429" spans="1:6" x14ac:dyDescent="0.35">
      <c r="A429" t="s">
        <v>337</v>
      </c>
      <c r="B429" s="13" t="s">
        <v>416</v>
      </c>
      <c r="C429" s="22" t="s">
        <v>326</v>
      </c>
      <c r="D429" s="22" t="s">
        <v>327</v>
      </c>
      <c r="E429" s="22" t="s">
        <v>328</v>
      </c>
      <c r="F429" s="26">
        <v>5301763</v>
      </c>
    </row>
    <row r="430" spans="1:6" x14ac:dyDescent="0.35">
      <c r="A430" t="s">
        <v>12</v>
      </c>
      <c r="B430" s="13" t="s">
        <v>416</v>
      </c>
      <c r="C430" s="22" t="s">
        <v>326</v>
      </c>
      <c r="D430" s="22" t="s">
        <v>344</v>
      </c>
      <c r="E430" s="22" t="s">
        <v>328</v>
      </c>
      <c r="F430" s="26">
        <v>5302263</v>
      </c>
    </row>
  </sheetData>
  <hyperlinks>
    <hyperlink ref="F77" r:id="rId1" display="https://www.gartner.com/document/3913527" xr:uid="{3103F72F-D3FB-422B-97DA-783A35339EC3}"/>
    <hyperlink ref="F90" r:id="rId2" display="https://www.gartner.com/document/3955937" xr:uid="{98E52644-27FC-4CE1-8F00-EFB96E42445F}"/>
    <hyperlink ref="F91" r:id="rId3" display="https://www.gartner.com/document/3953449" xr:uid="{C5ABF105-6566-414C-90A2-D4904849EB75}"/>
    <hyperlink ref="F110" r:id="rId4" display="https://www.gartner.com/document/3971220" xr:uid="{C9B66B86-DB6F-4542-9954-4B1042EB4084}"/>
    <hyperlink ref="F112" r:id="rId5" display="https://www.gartner.com/document/3971223" xr:uid="{AB92D7FE-82EC-463A-AB6C-2FF1E01B6C49}"/>
    <hyperlink ref="F117" r:id="rId6" display="https://www.gartner.com/document/3976117" xr:uid="{A13FE7DC-E244-4F47-BB82-07F1DE62C7FA}"/>
    <hyperlink ref="F118" r:id="rId7" display="https://www.gartner.com/document/3975861" xr:uid="{1D652471-3B09-485C-8B9F-4D1BA7D53982}"/>
    <hyperlink ref="F119" r:id="rId8" display="https://www.gartner.com/document/3976118" xr:uid="{3CB3C720-A7CE-4239-982C-B713B8A24D8A}"/>
    <hyperlink ref="F120" r:id="rId9" display="https://www.gartner.com/document/3976120" xr:uid="{96719441-360D-453E-8512-28023DF5873D}"/>
    <hyperlink ref="F121" r:id="rId10" display="https://www.gartner.com/document/3976115" xr:uid="{97C638C7-E2AA-4E17-9A87-98AC72AD8BAF}"/>
    <hyperlink ref="F122" r:id="rId11" display="https://www.gartner.com/document/3976121" xr:uid="{6C066CF7-1695-47E6-8F3C-C647018D9595}"/>
    <hyperlink ref="F123" r:id="rId12" display="https://www.gartner.com/document/3975862" xr:uid="{882B86D0-0096-4B6F-978C-7FEAB82F7AB8}"/>
    <hyperlink ref="F124" r:id="rId13" display="https://www.gartner.com/document/3976073" xr:uid="{EDEDC609-1336-4D36-9347-465D4BD09B2B}"/>
    <hyperlink ref="F125" r:id="rId14" display="https://www.gartner.com/document/3976075" xr:uid="{400D61C6-5115-4543-8602-6AC2C140BB7B}"/>
    <hyperlink ref="F126" r:id="rId15" display="https://www.gartner.com/document/3976071" xr:uid="{C464E5B6-E021-4CB0-9E92-5337A9C07EC3}"/>
    <hyperlink ref="F127" r:id="rId16" display="https://www.gartner.com/document/3976231" xr:uid="{C8CE6E8F-3854-4747-95A8-F9EC8AE3F473}"/>
    <hyperlink ref="F128" r:id="rId17" display="https://www.gartner.com/document/3980647" xr:uid="{FA089E64-82E8-4606-8504-7CE878EF9770}"/>
    <hyperlink ref="F129" r:id="rId18" display="https://www.gartner.com/document/3981022" xr:uid="{C429DD67-ECCD-4366-B4E8-883AF07CC10F}"/>
    <hyperlink ref="F130" r:id="rId19" display="https://www.gartner.com/document/3980839" xr:uid="{BB6B486A-FC7A-4DA8-9A91-9CC52FB345E4}"/>
    <hyperlink ref="F131" r:id="rId20" display="https://www.gartner.com/document/3980808" xr:uid="{59409244-3CC2-4549-86C4-9F6F13D7A1CE}"/>
    <hyperlink ref="F132" r:id="rId21" display="https://www.gartner.com/document/3980296" xr:uid="{AE350725-70C1-4F7C-8C26-327712880FC3}"/>
    <hyperlink ref="F133" r:id="rId22" display="https://www.gartner.com/document/3980758" xr:uid="{7A5F19A8-0591-499F-8D49-FD9E41B0D2BC}"/>
    <hyperlink ref="F134" r:id="rId23" display="https://www.gartner.com/document/3980350" xr:uid="{915298DE-0936-49DD-9515-75C3B54EBF74}"/>
    <hyperlink ref="F135" r:id="rId24" display="https://www.gartner.com/document/3980648" xr:uid="{35B390F8-22EA-4B4C-8A3A-64EDA5A2BF1B}"/>
    <hyperlink ref="F136" r:id="rId25" display="https://www.gartner.com/document/3980649" xr:uid="{DEEA4B50-D9B6-41EC-A58A-733467F5D067}"/>
    <hyperlink ref="F137" r:id="rId26" display="https://www.gartner.com/document/3980757" xr:uid="{BEE66DA8-0357-4A76-97DA-CEEAF886D8FF}"/>
    <hyperlink ref="F138" r:id="rId27" display="https://www.gartner.com/document/3982008" xr:uid="{82904E3C-AFD0-4DA0-AD5E-7F175B8BE341}"/>
    <hyperlink ref="F139" r:id="rId28" display="https://www.gartner.com/document/3982055" xr:uid="{C780B6C7-BD72-4717-BABF-17116E2CA197}"/>
    <hyperlink ref="F140" r:id="rId29" display="https://www.gartner.com/document/3982051" xr:uid="{AC61EA0B-B03F-43C9-8A60-1F12E9C6324F}"/>
    <hyperlink ref="F141" r:id="rId30" display="https://www.gartner.com/document/3982053" xr:uid="{5FACAA87-EA82-4BDE-A985-18CCE1ECF182}"/>
    <hyperlink ref="F142" r:id="rId31" display="https://www.gartner.com/document/3981813" xr:uid="{7F088B5F-D7E0-499D-B7DF-B3B17FA0F0CD}"/>
    <hyperlink ref="F143" r:id="rId32" display="https://www.gartner.com/document/3982050" xr:uid="{7A6394FF-A9D5-41B9-8D33-4EB8C7C5C669}"/>
    <hyperlink ref="F144" r:id="rId33" display="https://www.gartner.com/document/3982123" xr:uid="{A9DAB0E3-1CEB-4431-9230-F17BAF1BF422}"/>
    <hyperlink ref="F145" r:id="rId34" display="https://www.gartner.com/document/3982125" xr:uid="{D64AD4CA-D7D8-469A-B1E7-B083CD70ACE6}"/>
    <hyperlink ref="F146" r:id="rId35" display="https://www.gartner.com/document/3982124" xr:uid="{B0066FFA-D960-43D7-A7A0-891AE34F41B0}"/>
    <hyperlink ref="F148" r:id="rId36" display="https://www.gartner.com/document/3982010" xr:uid="{199BD629-7D79-436E-BDC9-EB9A44A945B2}"/>
    <hyperlink ref="F149" r:id="rId37" display="https://www.gartner.com/document/3982011" xr:uid="{8E9BA9A8-6D92-4AC7-8968-6FD1227A4FF5}"/>
    <hyperlink ref="F147" r:id="rId38" display="https://www.gartner.com/document/3982397" xr:uid="{07E940F9-7B93-4BCA-90BE-31DCC18BCA74}"/>
    <hyperlink ref="F150" r:id="rId39" display="https://www.gartner.com/document/3983457" xr:uid="{A920FF66-0249-40F9-A8E1-1D91D933B860}"/>
    <hyperlink ref="F151" r:id="rId40" display="https://www.gartner.com/document/3983037" xr:uid="{868D8D34-AD77-4986-A938-7EEAFE556801}"/>
    <hyperlink ref="F152" r:id="rId41" display="https://www.gartner.com/document/3982872" xr:uid="{C94262F6-7BEB-4DDB-9567-02C947A4E37D}"/>
    <hyperlink ref="F153" r:id="rId42" display="https://www.gartner.com/document/3983271" xr:uid="{4236A6E9-7114-4016-802B-DC37EF07E29F}"/>
    <hyperlink ref="F154" r:id="rId43" display="https://www.gartner.com/document/3984623" xr:uid="{2167ECB1-CA7C-4E06-B901-9B7A5FD92364}"/>
    <hyperlink ref="F155" r:id="rId44" display="https://www.gartner.com/document/3983761" xr:uid="{07FF755B-6819-4751-82FD-2425744BAFBB}"/>
    <hyperlink ref="F156" r:id="rId45" display="https://www.gartner.com/document/3983274" xr:uid="{289D3B16-02BE-43C1-ADF1-30965D52510B}"/>
    <hyperlink ref="F157" r:id="rId46" display="https://www.gartner.com/document/3983389" xr:uid="{48765435-2EC5-4EC9-8565-06503EEBFA41}"/>
    <hyperlink ref="F158" r:id="rId47" display="https://www.gartner.com/document/3983157" xr:uid="{472DB5DF-F938-4E46-A02A-3DD194E78AAB}"/>
    <hyperlink ref="F159" r:id="rId48" display="https://www.gartner.com/document/3982863" xr:uid="{6B4369A0-D200-4E26-814C-A496E8701173}"/>
    <hyperlink ref="F160" r:id="rId49" display="https://www.gartner.com/document/3983459" xr:uid="{3A211B50-76F9-4794-B270-0DDD4F35854F}"/>
    <hyperlink ref="F161" r:id="rId50" display="https://www.gartner.com/document/3984284" xr:uid="{3274AA83-49C7-48D3-9E52-A8EAC19550D9}"/>
    <hyperlink ref="F162" r:id="rId51" display="https://www.gartner.com/document/3984278" xr:uid="{A0403F07-538E-4DC9-BE22-E12E767EF6EF}"/>
    <hyperlink ref="F163" r:id="rId52" display="https://www.gartner.com/document/3984510" xr:uid="{C9E5227F-855D-4A08-97ED-B0F0B4B67080}"/>
    <hyperlink ref="F164" r:id="rId53" display="https://www.gartner.com/document/3985462" xr:uid="{58FEA892-BBEF-4139-9EAA-1935F28BF63F}"/>
    <hyperlink ref="F170" r:id="rId54" display="https://www.gartner.com/document/3987388" xr:uid="{E3B47F59-89FE-445A-9695-D278A6B478CE}"/>
    <hyperlink ref="F171" r:id="rId55" display="https://www.gartner.com/document/3987636" xr:uid="{4FB64BAB-48AD-4B3F-B3AA-F597B7D6C0DB}"/>
    <hyperlink ref="F172" r:id="rId56" display="https://www.gartner.com/document/3987941" xr:uid="{FA63A76A-9050-4688-87A9-DCE7E85D7258}"/>
    <hyperlink ref="F173" r:id="rId57" display="https://www.gartner.com/document/3990769" xr:uid="{C42B12D0-916A-49B6-BBF1-9BD550EBD6C0}"/>
    <hyperlink ref="F174" r:id="rId58" display="https://www.gartner.com/document/3990771" xr:uid="{345E4466-073D-4D3B-8231-8BBBFD69C5C9}"/>
    <hyperlink ref="F175" r:id="rId59" display="https://www.gartner.com/document/3989202" xr:uid="{111BD934-6EFD-497B-8CFC-02290FC59D3D}"/>
    <hyperlink ref="F176" r:id="rId60" display="https://www.gartner.com/document/3990772" xr:uid="{DF6547EA-B76D-4F6E-BBB3-A1B5D8806E09}"/>
    <hyperlink ref="F177" r:id="rId61" display="https://www.gartner.com/document/3991602?ref=TypeAheadSearch" xr:uid="{73E22022-A098-4670-B6BC-A27EF5A0888C}"/>
    <hyperlink ref="F178" r:id="rId62" display="https://www.gartner.com/document/3991601?ref=TypeAheadSearch" xr:uid="{246BD3A9-BE4E-4A6F-B703-04A28C6EA4F8}"/>
    <hyperlink ref="F179" r:id="rId63" display="https://www.gartner.com/document/3991600?ref=TypeAheadSearch" xr:uid="{0AF19C00-5142-474A-93F3-786A4341F782}"/>
    <hyperlink ref="F180" r:id="rId64" display="https://www.gartner.com/document/3991659?ref=TypeAheadSearch" xr:uid="{257DED25-4463-4C96-A801-27F768259355}"/>
    <hyperlink ref="F181" r:id="rId65" display="https://www.gartner.com/document/3991728?ref=TypeAheadSearch" xr:uid="{BDC8FDFB-8736-4F2F-BDC8-13BB574E00B0}"/>
    <hyperlink ref="F182" r:id="rId66" display="https://www.gartner.com/document/3991725?ref=TypeAheadSearch" xr:uid="{997B1A5D-8D37-4B9D-A170-DE44BCE26A47}"/>
    <hyperlink ref="F183" r:id="rId67" display="https://www.gartner.com/document/3991652?ref=TypeAheadSearch" xr:uid="{C76CC9FD-632B-4CAD-B79E-623FE00BEF4D}"/>
    <hyperlink ref="F184" r:id="rId68" display="https://www.gartner.com/document/3992919?ref=TypeAheadSearch" xr:uid="{B4A5F7AB-9B4A-4C52-9901-B962034155B7}"/>
    <hyperlink ref="F185" r:id="rId69" display="https://www.gartner.com/document/3992910?ref=TypeAheadSearch" xr:uid="{50642B02-6F48-4A12-8BDF-48BAC03778FE}"/>
    <hyperlink ref="F186" r:id="rId70" display="https://www.gartner.com/document/3992863?ref=TypeAheadSearch" xr:uid="{CEC71B4D-79A9-485B-BAB4-EB74E583319B}"/>
    <hyperlink ref="F187" r:id="rId71" display="https://www.gartner.com/document/3992864?ref=TypeAheadSearch" xr:uid="{DFC45F81-E52E-40FB-B1DA-818EDF3FF022}"/>
    <hyperlink ref="F188" r:id="rId72" display="https://www.gartner.com/document/3993882" xr:uid="{8E9A805D-A452-4458-B91C-26B33FF9427B}"/>
    <hyperlink ref="F189" r:id="rId73" display="https://www.gartner.com/document/3993256" xr:uid="{CAC574BC-0D9D-4864-8EC4-D0A665807810}"/>
    <hyperlink ref="F190" r:id="rId74" display="https://www.gartner.com/document/3994541" xr:uid="{5E066B36-880F-4443-B734-98A07C0E09EA}"/>
    <hyperlink ref="F191" r:id="rId75" display="https://www.gartner.com/document/3994653" xr:uid="{69108A5F-7108-4B41-89D6-0876CE17B659}"/>
    <hyperlink ref="F192" r:id="rId76" display="https://www.gartner.com/document/3994549" xr:uid="{EF2D5CD7-4ABC-4D93-9CEF-A14BD1CB434C}"/>
    <hyperlink ref="F193" r:id="rId77" display="https://www.gartner.com/document/3994543" xr:uid="{1B9E4322-3C14-4B2B-B8D6-D5336738E7A2}"/>
    <hyperlink ref="F194" r:id="rId78" display="https://www.gartner.com/document/3994548" xr:uid="{BC7D37CE-0ADC-400B-BF9F-2374FFEBEC54}"/>
    <hyperlink ref="F195" r:id="rId79" display="https://www.gartner.com/document/3995280" xr:uid="{35CA11EE-4B4A-412E-AA7D-F81B06893D6A}"/>
    <hyperlink ref="F196" r:id="rId80" display="https://www.gartner.com/document/3995125" xr:uid="{D166CFA0-E76F-4599-A391-F7109288477E}"/>
    <hyperlink ref="F197" r:id="rId81" display="https://www.gartner.com/document/3995123" xr:uid="{72047DBC-E9DE-404D-B641-2C0E07FA7C9E}"/>
    <hyperlink ref="F198" r:id="rId82" display="https://www.gartner.com/document/3995324" xr:uid="{B08A23F1-14C6-41B6-BDAE-3273DE44B4D5}"/>
    <hyperlink ref="F199" r:id="rId83" display="https://www.gartner.com/document/3995322" xr:uid="{4B686940-0E31-41FA-A199-A0A3AFCB52F6}"/>
    <hyperlink ref="F200" r:id="rId84" display="https://www.gartner.com/document/3995323" xr:uid="{D9A3208C-8F59-43E1-8CBC-D3B76B607A90}"/>
    <hyperlink ref="F206" r:id="rId85" display="https://www.gartner.com/document/3996682" xr:uid="{49018EDF-3167-49F5-9CA0-CA59112D1DE5}"/>
    <hyperlink ref="F207" r:id="rId86" display="https://www.gartner.com/document/3996681" xr:uid="{57B20D5E-CA75-48DF-B2AF-322CC9678283}"/>
    <hyperlink ref="F201" r:id="rId87" display="https://www.gartner.com/document/3995530" xr:uid="{94E64824-78BF-41EA-901A-0DED19C63649}"/>
    <hyperlink ref="F202" r:id="rId88" display="https://www.gartner.com/document/3996633" xr:uid="{DD83D8EE-2517-46E6-84E7-04C70C7B01C1}"/>
    <hyperlink ref="F203" r:id="rId89" display="https://www.gartner.com/document/3996632" xr:uid="{F57C32A7-4CD0-4C99-9312-07835B3B5336}"/>
    <hyperlink ref="F204" r:id="rId90" display="https://www.gartner.com/document/3996640" xr:uid="{2FEC2748-ACA8-432A-8866-C8AA04111132}"/>
    <hyperlink ref="F205" r:id="rId91" display="https://www.gartner.com/document/3996425" xr:uid="{780C047C-ACA4-4ED1-B46B-B1FB614371CF}"/>
    <hyperlink ref="F208" r:id="rId92" display="https://www.gartner.com/document/3996683" xr:uid="{CC4D9F03-C0E6-4406-A97F-7E93A7CCAD56}"/>
    <hyperlink ref="F209" r:id="rId93" display="https://www.gartner.com/document/3999186" xr:uid="{FC16B5B1-FE04-40B9-ACD2-4A24F8759174}"/>
    <hyperlink ref="F210" r:id="rId94" display="https://www.gartner.com/document/3999052" xr:uid="{B7096088-5E69-4DD1-B257-D341141735B0}"/>
    <hyperlink ref="F211" r:id="rId95" display="https://www.gartner.com/document/3999184" xr:uid="{041B0576-8CA5-4180-96C2-D6961C965D9F}"/>
    <hyperlink ref="F212" r:id="rId96" display="https://www.gartner.com/document/3999188" xr:uid="{CCBEFDC0-EE3F-486A-BF9A-B271F4B13FDC}"/>
    <hyperlink ref="F213" r:id="rId97" display="https://www.gartner.com/document/3999809" xr:uid="{FC5FA635-014A-472E-8DDD-8C5360E89EC8}"/>
    <hyperlink ref="F214" r:id="rId98" display="https://www.gartner.com/document/3999187" xr:uid="{0152584A-EB55-4367-801D-0C52E1A4890D}"/>
    <hyperlink ref="F215" r:id="rId99" display="https://www.gartner.com/document/3999185" xr:uid="{3147D461-C86E-4C0C-AC0F-0C492AE8A7B5}"/>
    <hyperlink ref="F216" r:id="rId100" display="https://www.gartner.com/document/3999536" xr:uid="{8B01981B-A79D-48F1-9BB0-772B1EB27416}"/>
    <hyperlink ref="F217" r:id="rId101" display="https://www.gartner.com/document/4000112" xr:uid="{997E1B33-D798-4ACE-8CC0-FA82B944E793}"/>
    <hyperlink ref="F218" r:id="rId102" display="https://www.gartner.com/document/4000333" xr:uid="{B4D50BD3-5CD6-4351-8D86-2EA06F3212D3}"/>
    <hyperlink ref="F219" r:id="rId103" display="https://www.gartner.com/document/4000332" xr:uid="{140B0A30-24B2-413E-AA94-D67C118DD140}"/>
    <hyperlink ref="F220" r:id="rId104" display="https://www.gartner.com/document/4000335" xr:uid="{6224D90C-3ABE-425D-989E-1A4065079E92}"/>
    <hyperlink ref="F221" r:id="rId105" display="https://www.gartner.com/document/4000334" xr:uid="{0513BA3F-6AC5-4DED-B0D1-EF05F04549A5}"/>
    <hyperlink ref="F222" r:id="rId106" display="https://www.gartner.com/document/4000513" xr:uid="{3ED8D3FF-31C7-42B5-873F-D13DCBDABF1B}"/>
    <hyperlink ref="F223" r:id="rId107" display="https://www.gartner.com/document/4001503" xr:uid="{DC3B4DDA-1811-4E7C-9FB3-B46AF40E5768}"/>
    <hyperlink ref="F224" r:id="rId108" display="https://www.gartner.com/document/4001504" xr:uid="{B3D7F412-5178-423D-8EFB-C4CA11E3A895}"/>
    <hyperlink ref="F225" r:id="rId109" display="https://www.gartner.com/document/4001506" xr:uid="{FA36D7B5-70A2-4C1B-AE9C-1E6D75E67185}"/>
    <hyperlink ref="F226" r:id="rId110" display="https://www.gartner.com/document/4001772" xr:uid="{7A0935F5-B49B-424F-872F-EC429A864F9F}"/>
    <hyperlink ref="F227" r:id="rId111" display="https://www.gartner.com/document/4001502" xr:uid="{39BC0F08-9CF8-4791-ADCD-08EC6DC44290}"/>
    <hyperlink ref="F228" r:id="rId112" display="https://www.gartner.com/document/4002244" xr:uid="{6B35350F-41E7-4294-B66E-B201CFA49C46}"/>
    <hyperlink ref="F229" r:id="rId113" display="https://www.gartner.com/document/4002240" xr:uid="{853F19BE-1C8C-4D30-BB87-B64686799A1F}"/>
    <hyperlink ref="F230" r:id="rId114" display="https://www.gartner.com/document/4002238" xr:uid="{F2AEBFC2-B632-45C4-8123-827C7B46F4DD}"/>
    <hyperlink ref="F231" r:id="rId115" display="https://www.gartner.com/document/4002430" xr:uid="{512BD780-8637-45FA-8C35-1663AFD2ECDF}"/>
    <hyperlink ref="F232" r:id="rId116" display="https://www.gartner.com/document/4002333" xr:uid="{76232C4D-5AE2-4052-98D1-34F0020F4840}"/>
    <hyperlink ref="F233" r:id="rId117" display="https://www.gartner.com/document/4003305?ref=solrAll&amp;refval=295016877" xr:uid="{93FA9BE0-439E-492C-80D5-27161EBCD572}"/>
    <hyperlink ref="F234" r:id="rId118" display="https://www.gartner.com/document/4004485" xr:uid="{6F07AE77-E711-44B2-A84D-B3C7C51597DD}"/>
    <hyperlink ref="F235" r:id="rId119" display="https://www.gartner.com/document/4004891" xr:uid="{2A03E173-B222-4CA0-AB5E-4D5D45E1123E}"/>
    <hyperlink ref="F236" r:id="rId120" display="https://www.gartner.com/document/4004950" xr:uid="{74ED067D-D218-4F54-B7A4-18E1A9495713}"/>
    <hyperlink ref="F237" r:id="rId121" display="https://www.gartner.com/document/4005327" xr:uid="{3516628C-9607-4803-B733-B8DCAF771E68}"/>
    <hyperlink ref="F238" r:id="rId122" display="https://www.gartner.com/document/4004949" xr:uid="{39CB6BC1-C58B-4365-9586-B3D43A78B5B3}"/>
    <hyperlink ref="F239" r:id="rId123" display="https://www.gartner.com/document/4005601" xr:uid="{714FB17B-48EB-4859-AB7B-2BD29DFF3F65}"/>
    <hyperlink ref="F240" r:id="rId124" display="https://www.gartner.com/document/4005600" xr:uid="{AA1D6BCD-251E-4776-9894-22CA7B8ED930}"/>
    <hyperlink ref="F241" r:id="rId125" display="https://www.gartner.com/document/4005598" xr:uid="{5BC95755-DD76-4AEF-8E7E-8EBDDA43AF69}"/>
    <hyperlink ref="F242" r:id="rId126" display="https://www.gartner.com/document/4005599" xr:uid="{9FD40F4A-B851-4570-9598-BB5507D42533}"/>
    <hyperlink ref="F243" r:id="rId127" display="https://www.gartner.com/document/4007667" xr:uid="{1573814C-1E58-4588-8378-F66F1030F44D}"/>
    <hyperlink ref="F244" r:id="rId128" display="https://www.gartner.com/document/4007575" xr:uid="{188E884F-451B-466D-8F4C-F80DFE07DE25}"/>
    <hyperlink ref="F245" r:id="rId129" display="https://www.gartner.com/document/4007576" xr:uid="{EDDD8428-08F5-4782-9713-8E12F9684089}"/>
    <hyperlink ref="F246" r:id="rId130" display="https://www.gartner.com/document/4007574" xr:uid="{40DDC978-A8F2-48B7-9223-C8C6D7BD21B1}"/>
    <hyperlink ref="F247" r:id="rId131" display="https://www.gartner.com/document/4008760" xr:uid="{48634834-59E0-4EA8-87CE-B96B8CF74E15}"/>
    <hyperlink ref="F248" r:id="rId132" display="https://www.gartner.com/document/4008759" xr:uid="{113216C6-246E-42C5-9C49-E7705ECB6C7E}"/>
    <hyperlink ref="F249" r:id="rId133" display="https://www.gartner.com/document/4008763" xr:uid="{6BD0D11C-A5E9-4593-94FB-D5855641FD91}"/>
    <hyperlink ref="F250" r:id="rId134" display="https://www.gartner.com/document/4008853" xr:uid="{2C07ACC3-89D3-4BDF-941B-399101FC6E0A}"/>
    <hyperlink ref="F251" r:id="rId135" display="https://www.gartner.com/document/4008762" xr:uid="{D7249992-B1A0-47FC-B3E9-63D6A0B478C8}"/>
    <hyperlink ref="F252" r:id="rId136" display="https://www.gartner.com/document/4008761" xr:uid="{C11C3D2B-0C44-4362-BEED-A834A6827415}"/>
    <hyperlink ref="F253" r:id="rId137" display="https://www.gartner.com/document/4008758" xr:uid="{DE184C5F-1DA3-4771-A270-101320E62783}"/>
    <hyperlink ref="F254" r:id="rId138" display="https://www.gartner.com/document/4009861" xr:uid="{5809356F-053E-492D-A84E-AA34C1F38085}"/>
    <hyperlink ref="F255" r:id="rId139" display="https://www.gartner.com/document/4009862" xr:uid="{22136E88-6BB0-4FFD-B3D9-F5BBFED095D5}"/>
    <hyperlink ref="F256" r:id="rId140" display="https://www.gartner.com/document/4009863" xr:uid="{C27A556C-16EA-4A96-8401-5E3865C1E81D}"/>
    <hyperlink ref="F258" r:id="rId141" display="https://www.gartner.com/document/4010852" xr:uid="{0CB65C88-7517-46D7-BECB-DF8F0B3B4563}"/>
    <hyperlink ref="F257" r:id="rId142" display="https://www.gartner.com/document/4010851" xr:uid="{E209E30F-9C8B-4A3E-AB57-7BAA7005CB6A}"/>
    <hyperlink ref="F260" r:id="rId143" display="https://www.gartner.com/document/4012029" xr:uid="{FC366C77-763F-405A-83F2-9CAFC5AF022E}"/>
    <hyperlink ref="F259" r:id="rId144" display="https://www.gartner.com/document/4011822" xr:uid="{C4C9C16B-9A29-40EA-94F1-7C800916ECAE}"/>
    <hyperlink ref="F261" r:id="rId145" display="https://www.gartner.com/document/4013073" xr:uid="{CDB73704-5E76-4D7F-914C-68DDD6769E8B}"/>
    <hyperlink ref="F262" r:id="rId146" display="https://www.gartner.com/document/4012732" xr:uid="{A7F85D47-F06C-493E-8172-C53B46BD704F}"/>
    <hyperlink ref="F263" r:id="rId147" display="https://www.gartner.com/document/4012812" xr:uid="{7FA37193-A036-4524-A9C8-F10F4F1D90B4}"/>
    <hyperlink ref="F264" r:id="rId148" display="https://www.gartner.com/document/4012941" xr:uid="{74668F68-F8C7-4B75-878B-6439CE6A3F7F}"/>
    <hyperlink ref="F265" r:id="rId149" display="https://www.gartner.com/document/4012938" xr:uid="{26ED1505-FF87-478E-9CB4-7989FDED023F}"/>
    <hyperlink ref="F266" r:id="rId150" display="https://www.gartner.com/document/4013008" xr:uid="{0F214712-29EC-4F0C-800E-D95C21EAE60A}"/>
    <hyperlink ref="F267" r:id="rId151" display="https://www.gartner.com/document/4012939" xr:uid="{4AD02D31-80FA-4E66-869A-C1B3D61870B5}"/>
    <hyperlink ref="F268" r:id="rId152" display="https://www.gartner.com/document/4013007" xr:uid="{05F5C9D7-E51C-4708-BB2B-8F7ED8FEAE25}"/>
    <hyperlink ref="F269" r:id="rId153" display="https://www.gartner.com/document/4014173" xr:uid="{7BF492FB-5C9F-4A47-BA8C-73BCAC5C3E12}"/>
    <hyperlink ref="F270" r:id="rId154" display="https://www.gartner.com/document/4013952" xr:uid="{92F80A63-BD18-4B24-ACBD-67FD98EA2F7D}"/>
    <hyperlink ref="F271" r:id="rId155" display="https://www.gartner.com/document/4014220" xr:uid="{B1A562DF-0E82-4A39-9399-F6EB64C329B5}"/>
    <hyperlink ref="F272" r:id="rId156" display="https://www.gartner.com/document/4014176" xr:uid="{00F27A5B-1BA7-410A-83B1-93392DF4DE9F}"/>
    <hyperlink ref="F273" r:id="rId157" display="https://www.gartner.com/document/4014222" xr:uid="{B8499734-EE12-4333-B9EC-587C84BB2DB3}"/>
    <hyperlink ref="F274" r:id="rId158" display="https://www.gartner.com/document/4014174" xr:uid="{48AED0C0-F0B9-40AC-B295-6A1E4370F279}"/>
    <hyperlink ref="F275" r:id="rId159" display="https://www.gartner.com/document/4014178" xr:uid="{903EF2C9-4930-4722-A801-7E7944C6E59F}"/>
    <hyperlink ref="F276" r:id="rId160" display="https://www.gartner.com/document/4014175" xr:uid="{97F4F081-7375-47D5-ADF8-2FC7A07C6102}"/>
    <hyperlink ref="F277" r:id="rId161" display="https://www.gartner.com/document/4015158" xr:uid="{A999CD81-AA41-4089-9F2E-C84E2552E5E3}"/>
    <hyperlink ref="F278" r:id="rId162" display="https://www.gartner.com/document/4015159" xr:uid="{B3868FDF-3387-4EA7-89C2-BABDE12DE9E2}"/>
    <hyperlink ref="F279" r:id="rId163" display="https://www.gartner.com/document/4015159" xr:uid="{22442630-9FBF-48BF-8F6D-5B2EEB0AF453}"/>
    <hyperlink ref="F280" r:id="rId164" display="https://www.gartner.com/document/4016201" xr:uid="{35505022-7696-4890-B077-723DA4B98553}"/>
    <hyperlink ref="F281" r:id="rId165" display="https://www.gartner.com/document/4016202" xr:uid="{8787B754-AABB-43AB-8BE1-987019381B72}"/>
    <hyperlink ref="F282" r:id="rId166" display="https://www.gartner.com/document/4016200" xr:uid="{5156599C-57C8-48F8-8940-2837AE115F90}"/>
    <hyperlink ref="F283" r:id="rId167" display="https://www.gartner.com/document/4017045" xr:uid="{D0889483-E008-4C45-8BF1-41E942A6C3D7}"/>
    <hyperlink ref="F284" r:id="rId168" display="https://www.gartner.com/document/4017044" xr:uid="{85364109-947D-4415-9636-4BA9EAE3F90A}"/>
    <hyperlink ref="F285" r:id="rId169" display="https://www.gartner.com/document/4017046" xr:uid="{2F93ABA1-08E9-4711-98CE-886DC59436AD}"/>
    <hyperlink ref="F286" r:id="rId170" display="https://www.gartner.com/document/4017268" xr:uid="{97300D9D-E6C8-4FCA-A85F-EE92EC23A6B2}"/>
    <hyperlink ref="F287" r:id="rId171" display="https://www.gartner.com/document/4017601" xr:uid="{495D6212-18D3-48F8-BAB8-645A74959DF8}"/>
    <hyperlink ref="F289" r:id="rId172" display="https://www.gartner.com/document/4018395" xr:uid="{48D10607-03FE-4FC8-8DCE-3180B0150481}"/>
    <hyperlink ref="F290" r:id="rId173" display="https://www.gartner.com/document/4018988" xr:uid="{9E8D1A5E-15C6-4390-BE58-386986EB8789}"/>
    <hyperlink ref="F291" r:id="rId174" display="https://www.gartner.com/document/4019349" xr:uid="{3BB1D68B-861A-4055-91B8-20B37FD339FE}"/>
    <hyperlink ref="F292" r:id="rId175" display="https://www.gartner.com/document/4019348" xr:uid="{64B4D8A6-360D-4673-908F-D440669A2F63}"/>
    <hyperlink ref="F293" r:id="rId176" display="https://www.gartner.com/document/4019645" xr:uid="{9473F5E8-B060-45EB-B567-E8A95AD0C06D}"/>
    <hyperlink ref="F294" r:id="rId177" display="https://www.gartner.com/document/4020173" xr:uid="{ABFD4EC2-1BC3-4F15-919B-DE46BF6E0FD6}"/>
    <hyperlink ref="F295" r:id="rId178" display="https://www.gartner.com/document/4021665?ref=TypeAheadSearch" xr:uid="{CD43A3A6-398D-464B-9A1E-4A4FD5F29FD8}"/>
    <hyperlink ref="F296" r:id="rId179" display="https://www.gartner.com/document/4021704?ref=TypeAheadSearch" xr:uid="{B32DECF1-590E-4DF6-ABF7-EDD608126CFB}"/>
    <hyperlink ref="F298" r:id="rId180" display="https://www.gartner.com/document/4022590" xr:uid="{4CBEA83E-21F3-4688-AC80-4CA8A74B782B}"/>
    <hyperlink ref="F297" r:id="rId181" display="https://www.gartner.com/document/4022566" xr:uid="{5D6B262D-AD93-4FAC-8A03-9C9F483D2BF6}"/>
    <hyperlink ref="F299" r:id="rId182" display="https://www.gartner.com/document/4022454" xr:uid="{9345BF21-638E-4A03-83A7-5EB16222F479}"/>
    <hyperlink ref="F300" r:id="rId183" display="https://www.gartner.com/document/4022453" xr:uid="{13B8C0CF-F31D-4D84-8B67-C8037D3F09FC}"/>
    <hyperlink ref="F301" r:id="rId184" display="https://www.gartner.com/document/4022589?ref=TypeAheadSearch" xr:uid="{95CBB5CC-004E-4979-BB64-FEBCF7922E3D}"/>
    <hyperlink ref="F302" r:id="rId185" display="https://www.gartner.com/document/4022452" xr:uid="{65310EEC-46F9-45DB-81F4-585D14FDEC0B}"/>
    <hyperlink ref="F303" r:id="rId186" display="https://www.gartner.com/document/4023159?ref=TypeAheadSearch" xr:uid="{87405F79-4757-4499-9D6E-92C748825A5C}"/>
    <hyperlink ref="F304" r:id="rId187" display="https://www.gartner.com/document/4023330?ref=hp-wylo" xr:uid="{F05555A2-4289-4827-BE45-F597C31B526D}"/>
    <hyperlink ref="F305" r:id="rId188" display="https://www.gartner.com/document/4023160?ref=solrAll&amp;refval=354287583" xr:uid="{585001E8-AFAE-42F9-9FF4-A996FD0EE0F8}"/>
    <hyperlink ref="F306" r:id="rId189" display="https://www.gartner.com/document/4023328?ref=solrAll&amp;refval=354289641" xr:uid="{FFE435BA-B9BD-4549-8070-62B62FD1EB38}"/>
    <hyperlink ref="F307" r:id="rId190" display="https://www.gartner.com/document/4031399?ref=TypeAheadSearch" xr:uid="{92F7FFAD-FAEB-4620-B099-AB0503D0143A}"/>
    <hyperlink ref="F308" r:id="rId191" display="https://www.gartner.com/document/4031099?ref=TypeAheadSearch" xr:uid="{59328F01-B499-436E-B1F8-335FB93A0214}"/>
    <hyperlink ref="F309" r:id="rId192" display="https://www.gartner.com/document/4031499?ref=TypeAheadSearch" xr:uid="{04D4FC28-F398-4964-A36D-6C883DC95F12}"/>
    <hyperlink ref="F310" r:id="rId193" display="https://www.gartner.com/document/4131699?ref=TypeAheadSearch" xr:uid="{4DCF9390-B394-4F9D-9A82-4BAB1DE89700}"/>
    <hyperlink ref="F311" r:id="rId194" display="https://www.gartner.com/document/4131799?ref=TypeAheadSearch" xr:uid="{5F16BD3C-AAA6-4BA0-A81A-9023B7140199}"/>
    <hyperlink ref="F312" r:id="rId195" display="https://www.gartner.com/document/4180299" xr:uid="{8594B879-51B8-4B32-94F2-678ED7FE87BF}"/>
    <hyperlink ref="F313" r:id="rId196" display="https://www.gartner.com/document/4180499" xr:uid="{ED1C1EEA-613C-453E-BDCE-F077B704620D}"/>
    <hyperlink ref="F316" r:id="rId197" display="https://www.gartner.com/document/4224299" xr:uid="{B0B76F13-C3BB-4292-9EC4-AA2E2070C76E}"/>
    <hyperlink ref="F314" r:id="rId198" display="https://www.gartner.com/document/4232599" xr:uid="{49863663-F07D-4BD6-976A-E440A2771736}"/>
    <hyperlink ref="F315" r:id="rId199" display="https://www.gartner.com/document/4224199" xr:uid="{5195A01C-9631-4EEE-BF8F-942ACDB87BB1}"/>
    <hyperlink ref="F320" r:id="rId200" display="https://www.gartner.com/document/4206800" xr:uid="{E98621F3-A80A-4FAE-913B-90314E8F1C4B}"/>
    <hyperlink ref="F317" r:id="rId201" display="https://www.gartner.com/document/4206799" xr:uid="{24A03213-BF70-4BC3-A63D-D80AB1A66918}"/>
    <hyperlink ref="F318" r:id="rId202" display="https://www.gartner.com/document/4206899" xr:uid="{1695632D-7F8A-49F5-B414-F08276B6A848}"/>
    <hyperlink ref="F319" r:id="rId203" display="https://www.gartner.com/document/4224999" xr:uid="{CA12CD61-6059-4BBF-A28B-62CFA31EDE02}"/>
    <hyperlink ref="F326" r:id="rId204" display="https://www.gartner.com/document/4316999" xr:uid="{BA84E261-ED8E-4AC0-A44A-333CA8EB3555}"/>
    <hyperlink ref="F321" r:id="rId205" display="https://www.gartner.com/document/4304899" xr:uid="{B3EF4AF1-0FCD-4ACD-B6B5-EFD95E37E48D}"/>
    <hyperlink ref="F322" r:id="rId206" display="https://www.gartner.com/document/4304999" xr:uid="{287AF8D8-D39A-4C26-AE0A-889380D010A3}"/>
    <hyperlink ref="F323" r:id="rId207" display="https://www.gartner.com/document/4305099" xr:uid="{FBCBECE9-C556-4457-80A2-B2E8010E3149}"/>
    <hyperlink ref="F324" r:id="rId208" display="https://www.gartner.com/document/4305299" xr:uid="{0A2E58CC-D200-40E5-A825-783ABD50AD97}"/>
    <hyperlink ref="F325" r:id="rId209" display="https://www.gartner.com/document/4305199" xr:uid="{AB70ED53-12AC-4BEB-AB34-9A72598FB847}"/>
    <hyperlink ref="F328" r:id="rId210" display="https://www.gartner.com/document/4410899" xr:uid="{CBB45DBF-C2B0-4585-960D-FB35B312FF68}"/>
    <hyperlink ref="F330" r:id="rId211" display="https://www.gartner.com/document/4410999" xr:uid="{76BE24CA-D053-4005-B10C-C42A0A0E5463}"/>
    <hyperlink ref="F327" r:id="rId212" display="https://www.gartner.com/document/4405099" xr:uid="{46B021DC-BB5D-44BB-B297-1F5C80696187}"/>
    <hyperlink ref="F329" r:id="rId213" display="https://www.gartner.com/document/4404699" xr:uid="{B0DA88FB-8C61-4D39-B77C-52095C7418C2}"/>
    <hyperlink ref="F331" r:id="rId214" display="https://www.gartner.com/document/4405199" xr:uid="{9FCB96EF-5FA2-4B1E-BA7C-3731ADF8448F}"/>
    <hyperlink ref="F332" r:id="rId215" display="https://www.gartner.com/document/4404999" xr:uid="{1648AEC4-7CDB-4B4F-ACFD-B18A49B5E353}"/>
    <hyperlink ref="F333" r:id="rId216" display="https://www.gartner.com/document/4404899" xr:uid="{C320DD69-626F-41E3-B846-8CB4CDCE1F56}"/>
    <hyperlink ref="F334" r:id="rId217" display="https://www.gartner.com/document/4483099" xr:uid="{4E7677F1-6035-480C-AAE0-811A6C68F0D0}"/>
    <hyperlink ref="F335" r:id="rId218" display="https://www.gartner.com/document/4482999" xr:uid="{1F3B3FCA-A667-41E0-B29A-B955F2C78A4C}"/>
    <hyperlink ref="F336" r:id="rId219" display="https://www.gartner.com/document/4482899" xr:uid="{270587E4-61D4-454F-9FE3-A1DFF3F1D6AA}"/>
    <hyperlink ref="F337" r:id="rId220" display="https://www.gartner.com/document/4483499" xr:uid="{363CEEE9-32A1-42D7-ADBA-A20B731E93F0}"/>
    <hyperlink ref="F338" r:id="rId221" display="https://www.gartner.com/document/4482799" xr:uid="{7702F5BA-51DA-4D8C-8BE3-6FC04659F2F4}"/>
    <hyperlink ref="F339" r:id="rId222" display="https://www.gartner.com/document/4482699" xr:uid="{3D299E45-9D1C-43D2-958E-FB97F481AAB1}"/>
    <hyperlink ref="F340" r:id="rId223" display="https://www.gartner.com/document/4482599" xr:uid="{C389F65C-2C91-4603-BC0D-E7C42D8C0FE5}"/>
    <hyperlink ref="F341" r:id="rId224" display="https://www.gartner.com/document/4580999" xr:uid="{48420AD6-19D2-4D71-A980-54ADEBBA6B9C}"/>
    <hyperlink ref="F342" r:id="rId225" display="https://www.gartner.com/document/4581099" xr:uid="{F21B6CC1-5DBE-4EF2-9B71-74A2D67686B5}"/>
    <hyperlink ref="F344" r:id="rId226" display="https://www.gartner.com/document/4581399" xr:uid="{9FA68A68-41E7-4C48-B049-1E27E0E26392}"/>
    <hyperlink ref="F345" r:id="rId227" display="https://www.gartner.com/document/4581299" xr:uid="{DA0617D4-6C31-41F1-8734-4B408C6D5018}"/>
    <hyperlink ref="F346" r:id="rId228" display="https://www.gartner.com/document/4581199" xr:uid="{B4C1CCB0-5753-4EBF-8837-D87D713388A5}"/>
    <hyperlink ref="F343" r:id="rId229" display="https://www.gartner.com/document/4580899" xr:uid="{F707FD21-68A1-4D94-A2D6-13387EBB9D63}"/>
    <hyperlink ref="F353" r:id="rId230" display="https://www.gartner.com/document/4697199" xr:uid="{DD7BFCBD-F85C-4649-A351-CFEDA4AB4332}"/>
    <hyperlink ref="F354" r:id="rId231" display="https://www.gartner.com/document/4697200" xr:uid="{5AB09907-B103-40A8-8517-9E9AF63AF792}"/>
    <hyperlink ref="F347" r:id="rId232" display="https://www.gartner.com/document/4600199" xr:uid="{214D03AE-16B1-4D31-8983-F700B3271BCC}"/>
    <hyperlink ref="F348" r:id="rId233" display="https://www.gartner.com/document/4690199" xr:uid="{B361FFCE-D1EA-4004-ABD9-07834AF8541F}"/>
    <hyperlink ref="F349" r:id="rId234" display="https://www.gartner.com/document/4689799" xr:uid="{8180B2E5-D83B-460E-9770-D94BD7080E4F}"/>
    <hyperlink ref="F350" r:id="rId235" display="https://www.gartner.com/document/4690099" xr:uid="{6D958DC9-FB97-49AA-AC58-CFB2A8CF2CE2}"/>
    <hyperlink ref="F351" r:id="rId236" display="https://www.gartner.com/document/4689999" xr:uid="{5C97E60D-FB2D-4987-AC28-301729A9FDE9}"/>
    <hyperlink ref="F352" r:id="rId237" display="https://www.gartner.com/document/4689899" xr:uid="{22216F07-AB45-463F-B33C-D0E2B289826A}"/>
    <hyperlink ref="F355" r:id="rId238" display="https://www.gartner.com/document/4689699" xr:uid="{80CFF525-3447-432C-A74B-901026D5684D}"/>
    <hyperlink ref="F356" r:id="rId239" display="https://www.gartner.com/document/4750031" xr:uid="{F6AC30F1-9525-4744-B1C9-6A16DB078325}"/>
    <hyperlink ref="F357" r:id="rId240" display="https://www.gartner.com/document/4749931" xr:uid="{74BF06D6-B47A-46CE-9177-89908F5F6BA3}"/>
    <hyperlink ref="F358" r:id="rId241" display="https://www.gartner.com/document/4778031" xr:uid="{E10CB933-A779-4FA9-80D2-557435485B90}"/>
    <hyperlink ref="F363" r:id="rId242" display="https://www.gartner.com/document/4796231" xr:uid="{4D307B2A-5CB2-4F48-9579-5FD46E3B2137}"/>
    <hyperlink ref="F364" r:id="rId243" display="https://www.gartner.com/document/4795831" xr:uid="{B4B8E4F9-CB82-48A2-B6F4-E6FB811A5C4F}"/>
    <hyperlink ref="F362" r:id="rId244" display="https://www.gartner.com/document/4796131" xr:uid="{00A58159-1594-45F2-8A31-A5E7E262C323}"/>
    <hyperlink ref="F361" r:id="rId245" display="https://www.gartner.com/document/4795731" xr:uid="{631382D7-C70D-4A2F-BAA9-241012D759B3}"/>
    <hyperlink ref="F360" r:id="rId246" display="https://www.gartner.com/document/4795931" xr:uid="{B3EED7B1-164E-4934-B31C-68923DDC2BA9}"/>
    <hyperlink ref="F359" r:id="rId247" display="https://www.gartner.com/document/4796031" xr:uid="{E77665BC-A7E7-4B3C-A57C-702EF297D1E3}"/>
    <hyperlink ref="F367" r:id="rId248" display="https://www.gartner.com/document/4892631" xr:uid="{884D620D-71DD-44C7-B8CC-7ADEB6C9FACA}"/>
    <hyperlink ref="F368" r:id="rId249" display="https://www.gartner.com/document/4892932" xr:uid="{8D183559-97FB-48F6-B307-7878F0FD84B8}"/>
    <hyperlink ref="F369" r:id="rId250" display="https://www.gartner.com/document/4893332" xr:uid="{FB0F61C1-F52F-4F6F-B533-25BEF4F11BBA}"/>
    <hyperlink ref="F370" r:id="rId251" display="https://www.gartner.com/document/4893631" xr:uid="{933AA4BE-B578-44BA-A7E5-5973301578F1}"/>
    <hyperlink ref="F371" r:id="rId252" display="https://www.gartner.com/document/4893931" xr:uid="{14C4DA25-1276-46B9-979D-FB6481C9EA2D}"/>
    <hyperlink ref="F372" r:id="rId253" display="https://www.gartner.com/document/4894031" xr:uid="{658FE00E-086C-4AD0-A321-301EB35EC095}"/>
    <hyperlink ref="F365" r:id="rId254" display="https://www.gartner.com/document/4893731" xr:uid="{DEC856D7-CAB2-4CB9-93D8-F07B214E2C69}"/>
    <hyperlink ref="F373" r:id="rId255" display="https://www.gartner.com/document/4943331" xr:uid="{B0ED17C5-4AEC-4C88-B7E5-759757CE7C58}"/>
    <hyperlink ref="F374" r:id="rId256" display="https://www.gartner.com/document/4943231" xr:uid="{AC6CE988-D43B-4414-8CD6-CD457CC8A146}"/>
    <hyperlink ref="F375" r:id="rId257" display="https://www.gartner.com/document/4975831" xr:uid="{4EC7ED0B-C313-4B19-8365-40D33114C8EE}"/>
    <hyperlink ref="F376" r:id="rId258" display="https://www.gartner.com/document/4985031" xr:uid="{96C3A827-3DCA-499B-BC66-1DAB6A6D33C0}"/>
    <hyperlink ref="F377" r:id="rId259" display="https://www.gartner.com/document/4985131" xr:uid="{A0578603-2E9B-41FB-AF8D-5E1F3BB15DCA}"/>
    <hyperlink ref="F378" r:id="rId260" display="https://www.gartner.com/document/4985032" xr:uid="{0FB5F238-4FDA-4E99-92D7-A4B7F2D6B25A}"/>
    <hyperlink ref="F366" r:id="rId261" display="https://www.gartner.com/document/4892831" xr:uid="{4DED2363-BE4E-49C4-9D4B-E3EF55DDF802}"/>
    <hyperlink ref="F379" r:id="rId262" display="https://www.gartner.com/document/5004831" xr:uid="{7FBB998E-1FC2-4E0E-9FF8-809E1319D6C9}"/>
    <hyperlink ref="F380" r:id="rId263" display="https://www.gartner.com/document/5028131" xr:uid="{A3631934-0D0D-454C-BC40-151DDFC8BC0B}"/>
    <hyperlink ref="F381" r:id="rId264" display="https://www.gartner.com/document/5027731" xr:uid="{042864FD-5966-4178-97B1-01C6E5752A95}"/>
    <hyperlink ref="F382" r:id="rId265" display="https://www.gartner.com/document/5027831" xr:uid="{50A565C7-8C4B-4579-9BF9-7A265B9EAD45}"/>
    <hyperlink ref="F383" r:id="rId266" display="https://www.gartner.com/document/5027732" xr:uid="{991F72A7-2AB3-4636-A1D7-3208C6BA4C8B}"/>
    <hyperlink ref="F384" r:id="rId267" display="https://www.gartner.com/document/5065631" xr:uid="{0A40EDB7-8815-4CC0-B0F4-D2370C9EF2A9}"/>
    <hyperlink ref="F385" r:id="rId268" display="https://www.gartner.com/document/5065931" xr:uid="{B7FB684B-2169-4B4D-BDC8-1B953AC90223}"/>
    <hyperlink ref="F386" r:id="rId269" display="https://www.gartner.com/document/5065732" xr:uid="{3B80ACC4-514E-448B-803B-923AD6BBD00E}"/>
    <hyperlink ref="F387" r:id="rId270" display="https://www.gartner.com/document/5027733" xr:uid="{B190ABD7-F4D7-4A4A-B6A5-A42771B0A492}"/>
    <hyperlink ref="F389" r:id="rId271" display="https://www.gartner.com/document/5028031" xr:uid="{20A0AFD6-A398-48E6-9599-B0709ACD3526}"/>
    <hyperlink ref="F390" r:id="rId272" display="https://www.gartner.com/document/5065531" xr:uid="{96F9FB9E-AF42-442F-8235-10A990237FF6}"/>
    <hyperlink ref="F391" r:id="rId273" display="https://www.gartner.com/document/5027931" xr:uid="{44297D64-5CF8-4627-A33E-AD406F5B2EC5}"/>
    <hyperlink ref="F392" r:id="rId274" display="https://www.gartner.com/document/5065831" xr:uid="{9E482223-8D8E-4870-B9F5-31570431E70F}"/>
    <hyperlink ref="F393" r:id="rId275" display="https://www.gartner.com/document/5066131" xr:uid="{076BC7EB-0994-4472-B6C5-3C721382548D}"/>
    <hyperlink ref="F388" r:id="rId276" display="https://www.gartner.com/document/5065731" xr:uid="{8B8F56A2-CF27-44DF-938A-E4F8348A30D9}"/>
    <hyperlink ref="F404" r:id="rId277" display="https://www.gartner.com/document/5155831" xr:uid="{954CAFCF-1A7F-4456-8A37-442CA2D31F72}"/>
    <hyperlink ref="F405" r:id="rId278" display="https://www.gartner.com/document/5157031" xr:uid="{50C3800E-AD7C-472D-8895-96A9D4D5D74F}"/>
    <hyperlink ref="F403" r:id="rId279" display="https://www.gartner.com/document/5157231" xr:uid="{3C6B9B89-587A-4D90-885F-F9CD351B24CF}"/>
    <hyperlink ref="F402" r:id="rId280" display="https://www.gartner.com/document/5157331" xr:uid="{5D1F32D3-6B6E-421F-B45D-52AEC4864CB0}"/>
    <hyperlink ref="F401" r:id="rId281" display="https://www.gartner.com/document/5155431" xr:uid="{E33B2F71-BD00-4B3C-811F-1ED819C74816}"/>
    <hyperlink ref="F400" r:id="rId282" display="https://www.gartner.com/document/5156631" xr:uid="{82401B62-DF2C-4746-BA28-1E351920B676}"/>
    <hyperlink ref="F399" r:id="rId283" display="https://www.gartner.com/document/5156531" xr:uid="{BF577F30-1EDB-4FBB-B642-A9D3205470B2}"/>
    <hyperlink ref="F398" r:id="rId284" display="https://www.gartner.com/document/5156431" xr:uid="{88C51FAC-1ED8-44AD-A575-E428599B5078}"/>
    <hyperlink ref="F397" r:id="rId285" display="https://www.gartner.com/document/5157531" xr:uid="{39FF1308-2656-4B0D-B53A-EC00E7B0FEEC}"/>
    <hyperlink ref="F396" r:id="rId286" display="https://www.gartner.com/document/5154931" xr:uid="{9ECEB7AE-0C36-455D-9947-DAE70FEBF575}"/>
    <hyperlink ref="F395" r:id="rId287" display="https://www.gartner.com/document/5155331" xr:uid="{403089E2-3C35-4E04-953E-CB3B2B2AD900}"/>
    <hyperlink ref="F394" r:id="rId288" display="https://www.gartner.com/document/5161031" xr:uid="{47D40F30-A679-45AF-A698-00CB2F7BD040}"/>
    <hyperlink ref="F406" r:id="rId289" display="https://www.gartner.com/document/5189463" xr:uid="{21E79DF2-FAAC-4644-BB3C-62D11AE76E2F}"/>
    <hyperlink ref="F407" r:id="rId290" display="https://www.gartner.com/document/5189563" xr:uid="{402F5C20-4EDF-4036-80EB-0DF295F12F39}"/>
    <hyperlink ref="F416" r:id="rId291" display="https://www.gartner.com/document/5222863" xr:uid="{F584A75E-15EF-493B-88EE-3331B38F9112}"/>
    <hyperlink ref="F415" r:id="rId292" display="https://www.gartner.com/document/5222964" xr:uid="{668CF279-F4CA-486C-94D7-C96426175A03}"/>
    <hyperlink ref="F414" r:id="rId293" display="https://www.gartner.com/document/5222765" xr:uid="{8BC5EDED-9AA1-48FC-8479-ADB8B1CD24A0}"/>
    <hyperlink ref="F413" r:id="rId294" display="https://www.gartner.com/document/5222865" xr:uid="{FE2A8B12-9E9C-42B8-939E-E05C5CED6DDD}"/>
    <hyperlink ref="F412" r:id="rId295" display="https://www.gartner.com/document/5222864" xr:uid="{B66B70C6-FD8D-4ED4-9746-BD6E88D8D3C7}"/>
    <hyperlink ref="F411" r:id="rId296" display="https://www.gartner.com/document/5239063" xr:uid="{65EF096E-196C-4841-8A68-84250066F5A8}"/>
    <hyperlink ref="F410" r:id="rId297" display="https://www.gartner.com/document/5222963" xr:uid="{F92AE97A-2AEC-4307-93DF-3693583BE8B1}"/>
    <hyperlink ref="F417" r:id="rId298" display="https://www.gartner.com/document/5239163" xr:uid="{F5C54957-E65C-4AE9-B1F1-CCFEA83069F7}"/>
    <hyperlink ref="F409" r:id="rId299" display="https://www.gartner.com/document/5222763" xr:uid="{4FDDC7A3-462E-4288-89D3-14AE7ABF1A6E}"/>
    <hyperlink ref="F408" r:id="rId300" display="https://www.gartner.com/document/5222764" xr:uid="{9EBCB2CB-634F-4B09-8991-08BA26F5F4CF}"/>
    <hyperlink ref="F418" r:id="rId301" display="https://www.gartner.com/document/5259463" xr:uid="{9A2F9FC8-B085-4DDA-92A7-D5E3B80BF081}"/>
    <hyperlink ref="F419" r:id="rId302" display="https://www.gartner.com/document/5302363" xr:uid="{80E3E33B-3FF7-4ADA-8E24-965DF36FE1F7}"/>
    <hyperlink ref="F420" r:id="rId303" display="https://www.gartner.com/document/5301563" xr:uid="{4C60E4C3-83C6-49B3-B0F0-DF1886CB4771}"/>
    <hyperlink ref="F421" r:id="rId304" display="https://www.gartner.com/document/5301464" xr:uid="{736DEC78-E62D-4C63-B179-C9E28405E2A9}"/>
    <hyperlink ref="F422" r:id="rId305" display="https://www.gartner.com/document/5301964" xr:uid="{1C3EA777-F5E3-4452-A3C7-D2CC299E5640}"/>
    <hyperlink ref="F423" r:id="rId306" display="https://www.gartner.com/document/5301664" xr:uid="{D7668A78-D4CF-4DFE-A703-25EF6E46A149}"/>
    <hyperlink ref="F428" r:id="rId307" display="https://www.gartner.com/document/5301663" xr:uid="{B76550B7-57F9-43BA-B1BD-F22ACB644873}"/>
    <hyperlink ref="F429" r:id="rId308" display="https://www.gartner.com/document/5301763" xr:uid="{DF3731A3-8B09-47A3-BE11-32DB40D2230E}"/>
    <hyperlink ref="F424" r:id="rId309" display="https://www.gartner.com/document/5319363" xr:uid="{7FA060AA-4525-4BA0-ADE8-3E30FE99AD27}"/>
    <hyperlink ref="F425" r:id="rId310" display="https://www.gartner.com/document/5301665" xr:uid="{90CF90C0-5B91-41E4-B68C-B7FE0C54F824}"/>
    <hyperlink ref="F426" r:id="rId311" display="https://www.gartner.com/document/5301963" xr:uid="{37678669-B089-4A3F-90E4-97DA3040DE2E}"/>
    <hyperlink ref="F427" r:id="rId312" display="https://www.gartner.com/document/5301463" xr:uid="{F606AC10-AE70-4395-8AFC-6C8714CF2F2A}"/>
    <hyperlink ref="F430" r:id="rId313" display="https://www.gartner.com/document/5302263" xr:uid="{FEFB9BA8-3CA6-49DE-90EB-2B9250560D82}"/>
  </hyperlinks>
  <pageMargins left="0.7" right="0.7" top="0.75" bottom="0.75" header="0.3" footer="0.3"/>
  <pageSetup orientation="portrait" r:id="rId3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0C89D-7F6E-4160-BA48-F0F172588CAE}">
  <sheetPr codeName="Sheet3"/>
  <dimension ref="A1:G78"/>
  <sheetViews>
    <sheetView zoomScale="95" zoomScaleNormal="100" workbookViewId="0">
      <pane ySplit="4" topLeftCell="A5" activePane="bottomLeft" state="frozen"/>
      <selection activeCell="A14" sqref="A14"/>
      <selection pane="bottomLeft" activeCell="B62" sqref="B62"/>
    </sheetView>
  </sheetViews>
  <sheetFormatPr defaultRowHeight="14.5" x14ac:dyDescent="0.35"/>
  <cols>
    <col min="1" max="1" width="67.1796875" customWidth="1"/>
    <col min="2" max="2" width="60.08984375" style="21" customWidth="1"/>
    <col min="3" max="3" width="28" bestFit="1" customWidth="1"/>
    <col min="4" max="4" width="23.1796875" style="21" bestFit="1" customWidth="1"/>
    <col min="5" max="5" width="28.1796875" style="21" bestFit="1" customWidth="1"/>
    <col min="6" max="6" width="19.54296875" style="21" bestFit="1" customWidth="1"/>
    <col min="7" max="7" width="17.7265625" customWidth="1"/>
  </cols>
  <sheetData>
    <row r="1" spans="1:7" x14ac:dyDescent="0.35">
      <c r="A1" t="s">
        <v>316</v>
      </c>
    </row>
    <row r="2" spans="1:7" x14ac:dyDescent="0.35">
      <c r="A2" s="29" t="s">
        <v>430</v>
      </c>
    </row>
    <row r="3" spans="1:7" x14ac:dyDescent="0.35">
      <c r="A3" s="8" t="s">
        <v>208</v>
      </c>
      <c r="B3" s="18"/>
      <c r="C3" s="9"/>
      <c r="D3" s="18"/>
      <c r="E3" s="18"/>
      <c r="F3" s="18"/>
    </row>
    <row r="4" spans="1:7" s="21" customFormat="1" ht="26" x14ac:dyDescent="0.35">
      <c r="A4" s="27" t="s">
        <v>6</v>
      </c>
      <c r="B4" s="27" t="s">
        <v>209</v>
      </c>
      <c r="C4" s="19" t="s">
        <v>210</v>
      </c>
      <c r="D4" s="19" t="s">
        <v>8</v>
      </c>
      <c r="E4" s="19" t="s">
        <v>9</v>
      </c>
      <c r="F4" s="19" t="s">
        <v>10</v>
      </c>
      <c r="G4" s="19" t="s">
        <v>211</v>
      </c>
    </row>
    <row r="5" spans="1:7" x14ac:dyDescent="0.35">
      <c r="A5" t="s">
        <v>34</v>
      </c>
      <c r="B5" s="21" t="s">
        <v>431</v>
      </c>
      <c r="C5" s="13" t="s">
        <v>411</v>
      </c>
      <c r="D5" s="22" t="s">
        <v>307</v>
      </c>
      <c r="E5" s="22" t="s">
        <v>308</v>
      </c>
      <c r="F5" s="22" t="s">
        <v>309</v>
      </c>
      <c r="G5" s="22" t="s">
        <v>310</v>
      </c>
    </row>
    <row r="6" spans="1:7" x14ac:dyDescent="0.35">
      <c r="A6" t="s">
        <v>43</v>
      </c>
      <c r="B6" s="18" t="s">
        <v>419</v>
      </c>
      <c r="C6" s="13"/>
      <c r="D6" s="22"/>
      <c r="E6" s="22"/>
      <c r="F6" s="22"/>
      <c r="G6" s="22"/>
    </row>
    <row r="7" spans="1:7" x14ac:dyDescent="0.35">
      <c r="A7" t="s">
        <v>166</v>
      </c>
      <c r="B7" s="21" t="s">
        <v>348</v>
      </c>
      <c r="C7" s="13" t="s">
        <v>411</v>
      </c>
      <c r="D7" s="22" t="s">
        <v>326</v>
      </c>
      <c r="E7" s="22" t="s">
        <v>327</v>
      </c>
      <c r="F7" s="22" t="s">
        <v>328</v>
      </c>
      <c r="G7" s="22" t="s">
        <v>329</v>
      </c>
    </row>
    <row r="8" spans="1:7" x14ac:dyDescent="0.35">
      <c r="A8" t="s">
        <v>255</v>
      </c>
      <c r="B8" s="21" t="s">
        <v>348</v>
      </c>
      <c r="C8" s="13" t="s">
        <v>411</v>
      </c>
      <c r="D8" s="22" t="s">
        <v>343</v>
      </c>
      <c r="E8" s="22" t="s">
        <v>327</v>
      </c>
      <c r="F8" s="22" t="s">
        <v>349</v>
      </c>
      <c r="G8" s="22" t="s">
        <v>329</v>
      </c>
    </row>
    <row r="9" spans="1:7" x14ac:dyDescent="0.35">
      <c r="A9" t="s">
        <v>339</v>
      </c>
      <c r="C9" s="13" t="s">
        <v>411</v>
      </c>
      <c r="D9" s="22" t="s">
        <v>343</v>
      </c>
      <c r="E9" s="22" t="s">
        <v>344</v>
      </c>
      <c r="F9" s="22" t="s">
        <v>349</v>
      </c>
      <c r="G9" s="22" t="s">
        <v>345</v>
      </c>
    </row>
    <row r="10" spans="1:7" x14ac:dyDescent="0.35">
      <c r="A10" t="s">
        <v>341</v>
      </c>
      <c r="C10" s="13" t="s">
        <v>411</v>
      </c>
      <c r="D10" s="22" t="s">
        <v>343</v>
      </c>
      <c r="E10" s="22" t="s">
        <v>344</v>
      </c>
      <c r="F10" s="22" t="s">
        <v>349</v>
      </c>
      <c r="G10" s="22" t="s">
        <v>345</v>
      </c>
    </row>
    <row r="11" spans="1:7" x14ac:dyDescent="0.35">
      <c r="A11" t="s">
        <v>342</v>
      </c>
      <c r="C11" s="13" t="s">
        <v>411</v>
      </c>
      <c r="D11" s="22" t="s">
        <v>343</v>
      </c>
      <c r="E11" s="22" t="s">
        <v>344</v>
      </c>
      <c r="F11" s="22" t="s">
        <v>349</v>
      </c>
      <c r="G11" s="22" t="s">
        <v>345</v>
      </c>
    </row>
    <row r="12" spans="1:7" x14ac:dyDescent="0.35">
      <c r="A12" t="s">
        <v>346</v>
      </c>
      <c r="C12" s="13" t="s">
        <v>411</v>
      </c>
      <c r="D12" s="22" t="s">
        <v>343</v>
      </c>
      <c r="E12" s="22" t="s">
        <v>344</v>
      </c>
      <c r="F12" s="22" t="s">
        <v>349</v>
      </c>
      <c r="G12" s="22" t="s">
        <v>345</v>
      </c>
    </row>
    <row r="13" spans="1:7" x14ac:dyDescent="0.35">
      <c r="A13" t="s">
        <v>58</v>
      </c>
      <c r="C13" s="13" t="s">
        <v>411</v>
      </c>
      <c r="D13" s="22" t="s">
        <v>343</v>
      </c>
      <c r="E13" s="22" t="s">
        <v>344</v>
      </c>
      <c r="F13" s="22" t="s">
        <v>349</v>
      </c>
      <c r="G13" s="22" t="s">
        <v>345</v>
      </c>
    </row>
    <row r="14" spans="1:7" x14ac:dyDescent="0.35">
      <c r="A14" t="s">
        <v>229</v>
      </c>
      <c r="C14" s="13" t="s">
        <v>411</v>
      </c>
      <c r="D14" s="22" t="s">
        <v>343</v>
      </c>
      <c r="E14" s="22" t="s">
        <v>344</v>
      </c>
      <c r="F14" s="22" t="s">
        <v>349</v>
      </c>
      <c r="G14" s="22" t="s">
        <v>345</v>
      </c>
    </row>
    <row r="15" spans="1:7" x14ac:dyDescent="0.35">
      <c r="A15" t="s">
        <v>56</v>
      </c>
      <c r="C15" s="13" t="s">
        <v>411</v>
      </c>
      <c r="D15" s="22" t="s">
        <v>343</v>
      </c>
      <c r="E15" s="22" t="s">
        <v>344</v>
      </c>
      <c r="F15" s="22" t="s">
        <v>349</v>
      </c>
      <c r="G15" s="22" t="s">
        <v>345</v>
      </c>
    </row>
    <row r="16" spans="1:7" x14ac:dyDescent="0.35">
      <c r="A16" t="s">
        <v>353</v>
      </c>
      <c r="C16" s="13" t="s">
        <v>411</v>
      </c>
      <c r="D16" s="22" t="s">
        <v>343</v>
      </c>
      <c r="E16" s="22" t="s">
        <v>344</v>
      </c>
      <c r="F16" s="22" t="s">
        <v>349</v>
      </c>
      <c r="G16" s="22" t="s">
        <v>345</v>
      </c>
    </row>
    <row r="17" spans="1:7" x14ac:dyDescent="0.35">
      <c r="A17" t="s">
        <v>354</v>
      </c>
      <c r="C17" s="13" t="s">
        <v>411</v>
      </c>
      <c r="D17" s="22" t="s">
        <v>343</v>
      </c>
      <c r="E17" s="22" t="s">
        <v>344</v>
      </c>
      <c r="F17" s="22" t="s">
        <v>349</v>
      </c>
      <c r="G17" s="22" t="s">
        <v>345</v>
      </c>
    </row>
    <row r="18" spans="1:7" x14ac:dyDescent="0.35">
      <c r="A18" t="s">
        <v>25</v>
      </c>
      <c r="C18" s="13" t="s">
        <v>411</v>
      </c>
      <c r="D18" s="22" t="s">
        <v>343</v>
      </c>
      <c r="E18" s="22" t="s">
        <v>344</v>
      </c>
      <c r="F18" s="22" t="s">
        <v>349</v>
      </c>
      <c r="G18" s="22" t="s">
        <v>345</v>
      </c>
    </row>
    <row r="19" spans="1:7" x14ac:dyDescent="0.35">
      <c r="A19" t="s">
        <v>335</v>
      </c>
      <c r="B19" s="18" t="s">
        <v>419</v>
      </c>
      <c r="C19" s="13"/>
      <c r="D19" s="22"/>
      <c r="E19" s="22"/>
      <c r="F19" s="22"/>
      <c r="G19" s="22"/>
    </row>
    <row r="20" spans="1:7" x14ac:dyDescent="0.35">
      <c r="A20" t="s">
        <v>400</v>
      </c>
      <c r="B20" s="21" t="s">
        <v>401</v>
      </c>
      <c r="C20" s="13" t="s">
        <v>412</v>
      </c>
      <c r="D20" s="22" t="s">
        <v>395</v>
      </c>
      <c r="E20" s="22" t="s">
        <v>344</v>
      </c>
      <c r="F20" s="22" t="s">
        <v>359</v>
      </c>
      <c r="G20" s="22" t="s">
        <v>345</v>
      </c>
    </row>
    <row r="21" spans="1:7" x14ac:dyDescent="0.35">
      <c r="A21" t="s">
        <v>340</v>
      </c>
      <c r="B21" s="21" t="s">
        <v>401</v>
      </c>
      <c r="C21" s="13" t="s">
        <v>412</v>
      </c>
      <c r="D21" s="22" t="s">
        <v>395</v>
      </c>
      <c r="E21" s="22" t="s">
        <v>344</v>
      </c>
      <c r="F21" s="22" t="s">
        <v>359</v>
      </c>
      <c r="G21" s="22" t="s">
        <v>345</v>
      </c>
    </row>
    <row r="22" spans="1:7" x14ac:dyDescent="0.35">
      <c r="A22" t="s">
        <v>334</v>
      </c>
      <c r="B22" s="21" t="s">
        <v>433</v>
      </c>
      <c r="C22" s="13" t="s">
        <v>412</v>
      </c>
      <c r="D22" s="22" t="s">
        <v>343</v>
      </c>
      <c r="E22" s="22" t="s">
        <v>344</v>
      </c>
      <c r="F22" s="22" t="s">
        <v>349</v>
      </c>
      <c r="G22" s="22" t="s">
        <v>350</v>
      </c>
    </row>
    <row r="23" spans="1:7" x14ac:dyDescent="0.35">
      <c r="A23" t="s">
        <v>352</v>
      </c>
      <c r="B23" s="21" t="s">
        <v>401</v>
      </c>
      <c r="C23" s="13" t="s">
        <v>412</v>
      </c>
      <c r="D23" s="22" t="s">
        <v>395</v>
      </c>
      <c r="E23" s="22" t="s">
        <v>364</v>
      </c>
      <c r="F23" s="22" t="s">
        <v>359</v>
      </c>
      <c r="G23" s="22" t="s">
        <v>345</v>
      </c>
    </row>
    <row r="24" spans="1:7" x14ac:dyDescent="0.35">
      <c r="A24" t="s">
        <v>351</v>
      </c>
      <c r="B24" s="21" t="s">
        <v>401</v>
      </c>
      <c r="C24" s="13" t="s">
        <v>412</v>
      </c>
      <c r="D24" s="22" t="s">
        <v>395</v>
      </c>
      <c r="E24" s="22" t="s">
        <v>344</v>
      </c>
      <c r="F24" s="22" t="s">
        <v>359</v>
      </c>
      <c r="G24" s="22" t="s">
        <v>345</v>
      </c>
    </row>
    <row r="25" spans="1:7" x14ac:dyDescent="0.35">
      <c r="A25" t="s">
        <v>355</v>
      </c>
      <c r="B25" s="21" t="s">
        <v>401</v>
      </c>
      <c r="C25" s="13" t="s">
        <v>412</v>
      </c>
      <c r="D25" s="22" t="s">
        <v>395</v>
      </c>
      <c r="E25" s="22" t="s">
        <v>344</v>
      </c>
      <c r="F25" s="22" t="s">
        <v>359</v>
      </c>
      <c r="G25" s="22" t="s">
        <v>345</v>
      </c>
    </row>
    <row r="26" spans="1:7" x14ac:dyDescent="0.35">
      <c r="A26" t="s">
        <v>199</v>
      </c>
      <c r="C26" s="13" t="s">
        <v>412</v>
      </c>
      <c r="D26" s="22" t="s">
        <v>395</v>
      </c>
      <c r="E26" s="22" t="s">
        <v>360</v>
      </c>
      <c r="F26" s="22" t="s">
        <v>359</v>
      </c>
      <c r="G26" s="22" t="s">
        <v>366</v>
      </c>
    </row>
    <row r="27" spans="1:7" x14ac:dyDescent="0.35">
      <c r="A27" t="s">
        <v>254</v>
      </c>
      <c r="C27" s="13" t="s">
        <v>412</v>
      </c>
      <c r="D27" s="22" t="s">
        <v>395</v>
      </c>
      <c r="E27" s="22" t="s">
        <v>360</v>
      </c>
      <c r="F27" s="22" t="s">
        <v>359</v>
      </c>
      <c r="G27" s="22" t="s">
        <v>366</v>
      </c>
    </row>
    <row r="28" spans="1:7" x14ac:dyDescent="0.35">
      <c r="A28" t="s">
        <v>132</v>
      </c>
      <c r="C28" s="13" t="s">
        <v>412</v>
      </c>
      <c r="D28" s="22" t="s">
        <v>395</v>
      </c>
      <c r="E28" s="22" t="s">
        <v>360</v>
      </c>
      <c r="F28" s="22" t="s">
        <v>359</v>
      </c>
      <c r="G28" s="22" t="s">
        <v>366</v>
      </c>
    </row>
    <row r="29" spans="1:7" x14ac:dyDescent="0.35">
      <c r="A29" t="s">
        <v>232</v>
      </c>
      <c r="C29" s="13" t="s">
        <v>412</v>
      </c>
      <c r="D29" s="22" t="s">
        <v>395</v>
      </c>
      <c r="E29" s="22" t="s">
        <v>360</v>
      </c>
      <c r="F29" s="22" t="s">
        <v>359</v>
      </c>
      <c r="G29" s="22" t="s">
        <v>366</v>
      </c>
    </row>
    <row r="30" spans="1:7" x14ac:dyDescent="0.35">
      <c r="A30" t="s">
        <v>240</v>
      </c>
      <c r="C30" s="13" t="s">
        <v>412</v>
      </c>
      <c r="D30" s="22" t="s">
        <v>395</v>
      </c>
      <c r="E30" s="22" t="s">
        <v>360</v>
      </c>
      <c r="F30" s="22" t="s">
        <v>359</v>
      </c>
      <c r="G30" s="22" t="s">
        <v>366</v>
      </c>
    </row>
    <row r="31" spans="1:7" x14ac:dyDescent="0.35">
      <c r="A31" t="s">
        <v>36</v>
      </c>
      <c r="C31" s="13" t="s">
        <v>412</v>
      </c>
      <c r="D31" s="22" t="s">
        <v>395</v>
      </c>
      <c r="E31" s="22" t="s">
        <v>360</v>
      </c>
      <c r="F31" s="22" t="s">
        <v>359</v>
      </c>
      <c r="G31" s="22" t="s">
        <v>366</v>
      </c>
    </row>
    <row r="32" spans="1:7" x14ac:dyDescent="0.35">
      <c r="A32" t="s">
        <v>428</v>
      </c>
      <c r="B32" s="21" t="s">
        <v>429</v>
      </c>
      <c r="C32" s="13" t="s">
        <v>412</v>
      </c>
      <c r="D32" s="22" t="s">
        <v>395</v>
      </c>
      <c r="E32" s="22" t="s">
        <v>360</v>
      </c>
      <c r="F32" s="22" t="s">
        <v>359</v>
      </c>
      <c r="G32" s="22" t="s">
        <v>366</v>
      </c>
    </row>
    <row r="33" spans="1:7" x14ac:dyDescent="0.35">
      <c r="A33" t="s">
        <v>104</v>
      </c>
      <c r="C33" s="13" t="s">
        <v>412</v>
      </c>
      <c r="D33" s="22" t="s">
        <v>395</v>
      </c>
      <c r="E33" s="22" t="s">
        <v>360</v>
      </c>
      <c r="F33" s="22" t="s">
        <v>359</v>
      </c>
      <c r="G33" s="22" t="s">
        <v>366</v>
      </c>
    </row>
    <row r="34" spans="1:7" x14ac:dyDescent="0.35">
      <c r="A34" t="s">
        <v>387</v>
      </c>
      <c r="C34" s="13" t="s">
        <v>412</v>
      </c>
      <c r="D34" s="22" t="s">
        <v>395</v>
      </c>
      <c r="E34" s="22" t="s">
        <v>369</v>
      </c>
      <c r="F34" s="22" t="s">
        <v>359</v>
      </c>
      <c r="G34" s="22" t="s">
        <v>371</v>
      </c>
    </row>
    <row r="35" spans="1:7" x14ac:dyDescent="0.35">
      <c r="A35" t="s">
        <v>347</v>
      </c>
      <c r="B35" s="21" t="s">
        <v>434</v>
      </c>
      <c r="C35" s="13" t="s">
        <v>413</v>
      </c>
      <c r="D35" s="22" t="s">
        <v>395</v>
      </c>
      <c r="E35" s="22" t="s">
        <v>344</v>
      </c>
      <c r="F35" s="22" t="s">
        <v>359</v>
      </c>
      <c r="G35" s="22" t="s">
        <v>345</v>
      </c>
    </row>
    <row r="36" spans="1:7" x14ac:dyDescent="0.35">
      <c r="A36" t="s">
        <v>362</v>
      </c>
      <c r="B36" s="21" t="s">
        <v>420</v>
      </c>
      <c r="C36" s="13" t="s">
        <v>413</v>
      </c>
      <c r="D36" s="13" t="s">
        <v>396</v>
      </c>
      <c r="E36" s="22" t="s">
        <v>360</v>
      </c>
      <c r="F36" s="13" t="s">
        <v>370</v>
      </c>
      <c r="G36" s="22" t="s">
        <v>366</v>
      </c>
    </row>
    <row r="37" spans="1:7" x14ac:dyDescent="0.35">
      <c r="A37" t="s">
        <v>363</v>
      </c>
      <c r="B37" s="21" t="s">
        <v>420</v>
      </c>
      <c r="C37" s="13" t="s">
        <v>413</v>
      </c>
      <c r="D37" s="13" t="s">
        <v>396</v>
      </c>
      <c r="E37" s="22" t="s">
        <v>360</v>
      </c>
      <c r="F37" s="13" t="s">
        <v>370</v>
      </c>
      <c r="G37" s="22" t="s">
        <v>366</v>
      </c>
    </row>
    <row r="38" spans="1:7" x14ac:dyDescent="0.35">
      <c r="A38" t="s">
        <v>365</v>
      </c>
      <c r="B38" s="21" t="s">
        <v>420</v>
      </c>
      <c r="C38" s="13" t="s">
        <v>413</v>
      </c>
      <c r="D38" s="13" t="s">
        <v>396</v>
      </c>
      <c r="E38" s="22" t="s">
        <v>360</v>
      </c>
      <c r="F38" s="13" t="s">
        <v>370</v>
      </c>
      <c r="G38" s="22" t="s">
        <v>366</v>
      </c>
    </row>
    <row r="39" spans="1:7" x14ac:dyDescent="0.35">
      <c r="A39" t="s">
        <v>357</v>
      </c>
      <c r="B39" s="21" t="s">
        <v>420</v>
      </c>
      <c r="C39" s="13" t="s">
        <v>413</v>
      </c>
      <c r="D39" s="13" t="s">
        <v>396</v>
      </c>
      <c r="E39" s="22" t="s">
        <v>360</v>
      </c>
      <c r="F39" s="13" t="s">
        <v>370</v>
      </c>
      <c r="G39" s="22" t="s">
        <v>366</v>
      </c>
    </row>
    <row r="40" spans="1:7" x14ac:dyDescent="0.35">
      <c r="A40" t="s">
        <v>358</v>
      </c>
      <c r="B40" s="21" t="s">
        <v>420</v>
      </c>
      <c r="C40" s="13" t="s">
        <v>413</v>
      </c>
      <c r="D40" s="13" t="s">
        <v>396</v>
      </c>
      <c r="E40" s="22" t="s">
        <v>360</v>
      </c>
      <c r="F40" s="13" t="s">
        <v>370</v>
      </c>
      <c r="G40" s="22" t="s">
        <v>366</v>
      </c>
    </row>
    <row r="41" spans="1:7" x14ac:dyDescent="0.35">
      <c r="A41" t="s">
        <v>367</v>
      </c>
      <c r="C41" s="13" t="s">
        <v>413</v>
      </c>
      <c r="D41" s="13" t="s">
        <v>396</v>
      </c>
      <c r="E41" s="13" t="s">
        <v>369</v>
      </c>
      <c r="F41" s="13" t="s">
        <v>370</v>
      </c>
      <c r="G41" s="13" t="s">
        <v>371</v>
      </c>
    </row>
    <row r="42" spans="1:7" x14ac:dyDescent="0.35">
      <c r="A42" t="s">
        <v>368</v>
      </c>
      <c r="C42" s="13" t="s">
        <v>413</v>
      </c>
      <c r="D42" s="13" t="s">
        <v>396</v>
      </c>
      <c r="E42" s="13" t="s">
        <v>369</v>
      </c>
      <c r="F42" s="13" t="s">
        <v>370</v>
      </c>
      <c r="G42" s="13" t="s">
        <v>371</v>
      </c>
    </row>
    <row r="43" spans="1:7" x14ac:dyDescent="0.35">
      <c r="A43" t="s">
        <v>321</v>
      </c>
      <c r="B43" s="18" t="s">
        <v>419</v>
      </c>
      <c r="C43" s="13"/>
      <c r="D43" s="13"/>
      <c r="E43" s="13"/>
      <c r="F43" s="13"/>
      <c r="G43" s="13"/>
    </row>
    <row r="44" spans="1:7" x14ac:dyDescent="0.35">
      <c r="A44" t="s">
        <v>382</v>
      </c>
      <c r="C44" s="13" t="s">
        <v>413</v>
      </c>
      <c r="D44" s="13" t="s">
        <v>396</v>
      </c>
      <c r="E44" s="13" t="s">
        <v>369</v>
      </c>
      <c r="F44" s="13" t="s">
        <v>370</v>
      </c>
      <c r="G44" s="13" t="s">
        <v>371</v>
      </c>
    </row>
    <row r="45" spans="1:7" x14ac:dyDescent="0.35">
      <c r="A45" t="s">
        <v>42</v>
      </c>
      <c r="C45" s="13" t="s">
        <v>413</v>
      </c>
      <c r="D45" s="13" t="s">
        <v>396</v>
      </c>
      <c r="E45" s="13" t="s">
        <v>369</v>
      </c>
      <c r="F45" s="13" t="s">
        <v>370</v>
      </c>
      <c r="G45" s="13" t="s">
        <v>371</v>
      </c>
    </row>
    <row r="46" spans="1:7" x14ac:dyDescent="0.35">
      <c r="A46" t="s">
        <v>389</v>
      </c>
      <c r="B46" s="21" t="s">
        <v>388</v>
      </c>
      <c r="C46" s="13" t="s">
        <v>413</v>
      </c>
      <c r="D46" s="13" t="s">
        <v>396</v>
      </c>
      <c r="E46" s="13" t="s">
        <v>369</v>
      </c>
      <c r="F46" s="13" t="s">
        <v>370</v>
      </c>
      <c r="G46" s="13" t="s">
        <v>371</v>
      </c>
    </row>
    <row r="47" spans="1:7" x14ac:dyDescent="0.35">
      <c r="A47" t="s">
        <v>137</v>
      </c>
      <c r="C47" s="13" t="s">
        <v>413</v>
      </c>
      <c r="D47" s="13" t="s">
        <v>396</v>
      </c>
      <c r="E47" s="13" t="s">
        <v>369</v>
      </c>
      <c r="F47" s="13" t="s">
        <v>370</v>
      </c>
      <c r="G47" s="13" t="s">
        <v>371</v>
      </c>
    </row>
    <row r="48" spans="1:7" x14ac:dyDescent="0.35">
      <c r="A48" t="s">
        <v>383</v>
      </c>
      <c r="C48" s="13" t="s">
        <v>413</v>
      </c>
      <c r="D48" s="13" t="s">
        <v>396</v>
      </c>
      <c r="E48" s="13" t="s">
        <v>369</v>
      </c>
      <c r="F48" s="13" t="s">
        <v>370</v>
      </c>
      <c r="G48" s="13" t="s">
        <v>371</v>
      </c>
    </row>
    <row r="49" spans="1:7" x14ac:dyDescent="0.35">
      <c r="A49" t="s">
        <v>384</v>
      </c>
      <c r="C49" s="13" t="s">
        <v>413</v>
      </c>
      <c r="D49" s="13" t="s">
        <v>396</v>
      </c>
      <c r="E49" s="13" t="s">
        <v>410</v>
      </c>
      <c r="F49" s="13" t="s">
        <v>370</v>
      </c>
      <c r="G49" s="13" t="s">
        <v>371</v>
      </c>
    </row>
    <row r="50" spans="1:7" x14ac:dyDescent="0.35">
      <c r="A50" t="s">
        <v>385</v>
      </c>
      <c r="C50" s="13" t="s">
        <v>413</v>
      </c>
      <c r="D50" s="13" t="s">
        <v>396</v>
      </c>
      <c r="E50" s="13" t="s">
        <v>369</v>
      </c>
      <c r="F50" s="13" t="s">
        <v>370</v>
      </c>
      <c r="G50" s="13" t="s">
        <v>371</v>
      </c>
    </row>
    <row r="51" spans="1:7" x14ac:dyDescent="0.35">
      <c r="A51" t="s">
        <v>101</v>
      </c>
      <c r="C51" s="13" t="s">
        <v>413</v>
      </c>
      <c r="D51" s="13" t="s">
        <v>396</v>
      </c>
      <c r="E51" s="13" t="s">
        <v>369</v>
      </c>
      <c r="F51" s="13" t="s">
        <v>370</v>
      </c>
      <c r="G51" s="13" t="s">
        <v>371</v>
      </c>
    </row>
    <row r="52" spans="1:7" x14ac:dyDescent="0.35">
      <c r="A52" t="s">
        <v>266</v>
      </c>
      <c r="B52" s="38"/>
      <c r="C52" s="13" t="s">
        <v>413</v>
      </c>
      <c r="D52" s="13" t="s">
        <v>396</v>
      </c>
      <c r="E52" s="13" t="s">
        <v>397</v>
      </c>
      <c r="F52" s="13" t="s">
        <v>370</v>
      </c>
      <c r="G52" s="13" t="s">
        <v>399</v>
      </c>
    </row>
    <row r="53" spans="1:7" x14ac:dyDescent="0.35">
      <c r="A53" t="s">
        <v>108</v>
      </c>
      <c r="B53" s="21" t="s">
        <v>409</v>
      </c>
      <c r="C53" s="13" t="s">
        <v>414</v>
      </c>
      <c r="D53" s="13" t="s">
        <v>394</v>
      </c>
      <c r="E53" s="13" t="s">
        <v>397</v>
      </c>
      <c r="F53" s="13" t="s">
        <v>398</v>
      </c>
      <c r="G53" s="13" t="s">
        <v>371</v>
      </c>
    </row>
    <row r="54" spans="1:7" x14ac:dyDescent="0.35">
      <c r="A54" t="s">
        <v>390</v>
      </c>
      <c r="C54" s="13" t="s">
        <v>414</v>
      </c>
      <c r="D54" s="13" t="s">
        <v>394</v>
      </c>
      <c r="E54" s="13" t="s">
        <v>397</v>
      </c>
      <c r="F54" s="13" t="s">
        <v>398</v>
      </c>
      <c r="G54" s="13" t="s">
        <v>399</v>
      </c>
    </row>
    <row r="55" spans="1:7" x14ac:dyDescent="0.35">
      <c r="A55" t="s">
        <v>391</v>
      </c>
      <c r="C55" s="13" t="s">
        <v>414</v>
      </c>
      <c r="D55" s="13" t="s">
        <v>394</v>
      </c>
      <c r="E55" s="13" t="s">
        <v>397</v>
      </c>
      <c r="F55" s="13" t="s">
        <v>398</v>
      </c>
      <c r="G55" s="13" t="s">
        <v>399</v>
      </c>
    </row>
    <row r="56" spans="1:7" x14ac:dyDescent="0.35">
      <c r="A56" t="s">
        <v>392</v>
      </c>
      <c r="C56" s="13" t="s">
        <v>414</v>
      </c>
      <c r="D56" s="13" t="s">
        <v>394</v>
      </c>
      <c r="E56" s="13" t="s">
        <v>397</v>
      </c>
      <c r="F56" s="13" t="s">
        <v>398</v>
      </c>
      <c r="G56" s="13" t="s">
        <v>399</v>
      </c>
    </row>
    <row r="57" spans="1:7" x14ac:dyDescent="0.35">
      <c r="A57" t="s">
        <v>393</v>
      </c>
      <c r="C57" s="13" t="s">
        <v>414</v>
      </c>
      <c r="D57" s="13" t="s">
        <v>394</v>
      </c>
      <c r="E57" s="13" t="s">
        <v>397</v>
      </c>
      <c r="F57" s="13" t="s">
        <v>398</v>
      </c>
      <c r="G57" s="13" t="s">
        <v>399</v>
      </c>
    </row>
    <row r="58" spans="1:7" x14ac:dyDescent="0.35">
      <c r="A58" t="s">
        <v>126</v>
      </c>
      <c r="C58" s="13" t="s">
        <v>414</v>
      </c>
      <c r="D58" s="13" t="s">
        <v>394</v>
      </c>
      <c r="E58" s="13" t="s">
        <v>397</v>
      </c>
      <c r="F58" s="13" t="s">
        <v>398</v>
      </c>
      <c r="G58" s="13" t="s">
        <v>399</v>
      </c>
    </row>
    <row r="59" spans="1:7" x14ac:dyDescent="0.35">
      <c r="A59" t="s">
        <v>259</v>
      </c>
      <c r="C59" s="13" t="s">
        <v>414</v>
      </c>
      <c r="D59" s="13" t="s">
        <v>394</v>
      </c>
      <c r="E59" s="13" t="s">
        <v>397</v>
      </c>
      <c r="F59" s="13" t="s">
        <v>398</v>
      </c>
      <c r="G59" s="13" t="s">
        <v>399</v>
      </c>
    </row>
    <row r="60" spans="1:7" x14ac:dyDescent="0.35">
      <c r="A60" t="s">
        <v>402</v>
      </c>
      <c r="C60" s="13" t="s">
        <v>414</v>
      </c>
      <c r="D60" s="13" t="s">
        <v>394</v>
      </c>
      <c r="E60" s="13" t="s">
        <v>397</v>
      </c>
      <c r="F60" s="13" t="s">
        <v>398</v>
      </c>
      <c r="G60" s="13" t="s">
        <v>399</v>
      </c>
    </row>
    <row r="61" spans="1:7" x14ac:dyDescent="0.35">
      <c r="A61" t="s">
        <v>95</v>
      </c>
      <c r="C61" s="13" t="s">
        <v>414</v>
      </c>
      <c r="D61" s="13" t="s">
        <v>394</v>
      </c>
      <c r="E61" s="13" t="s">
        <v>397</v>
      </c>
      <c r="F61" s="13" t="s">
        <v>398</v>
      </c>
      <c r="G61" s="13" t="s">
        <v>399</v>
      </c>
    </row>
    <row r="62" spans="1:7" x14ac:dyDescent="0.35">
      <c r="A62" t="s">
        <v>386</v>
      </c>
      <c r="B62" s="21" t="s">
        <v>432</v>
      </c>
      <c r="C62" s="13" t="s">
        <v>415</v>
      </c>
      <c r="D62" s="13" t="s">
        <v>405</v>
      </c>
      <c r="E62" s="13" t="s">
        <v>369</v>
      </c>
      <c r="F62" s="13" t="s">
        <v>407</v>
      </c>
      <c r="G62" s="13" t="s">
        <v>371</v>
      </c>
    </row>
    <row r="63" spans="1:7" x14ac:dyDescent="0.35">
      <c r="A63" t="s">
        <v>97</v>
      </c>
      <c r="B63" s="21" t="s">
        <v>427</v>
      </c>
      <c r="C63" s="13" t="s">
        <v>415</v>
      </c>
      <c r="D63" s="13" t="s">
        <v>405</v>
      </c>
      <c r="E63" s="13" t="s">
        <v>406</v>
      </c>
      <c r="F63" s="13" t="s">
        <v>407</v>
      </c>
      <c r="G63" s="13" t="s">
        <v>399</v>
      </c>
    </row>
    <row r="64" spans="1:7" x14ac:dyDescent="0.35">
      <c r="A64" t="s">
        <v>270</v>
      </c>
      <c r="C64" s="13" t="s">
        <v>415</v>
      </c>
      <c r="D64" s="13" t="s">
        <v>405</v>
      </c>
      <c r="E64" s="13" t="s">
        <v>406</v>
      </c>
      <c r="F64" s="13" t="s">
        <v>407</v>
      </c>
      <c r="G64" s="13" t="s">
        <v>408</v>
      </c>
    </row>
    <row r="65" spans="1:7" x14ac:dyDescent="0.35">
      <c r="A65" t="s">
        <v>269</v>
      </c>
      <c r="C65" s="13" t="s">
        <v>415</v>
      </c>
      <c r="D65" s="13" t="s">
        <v>405</v>
      </c>
      <c r="E65" s="13" t="s">
        <v>406</v>
      </c>
      <c r="F65" s="13" t="s">
        <v>407</v>
      </c>
      <c r="G65" s="13" t="s">
        <v>408</v>
      </c>
    </row>
    <row r="66" spans="1:7" x14ac:dyDescent="0.35">
      <c r="A66" t="s">
        <v>403</v>
      </c>
      <c r="C66" s="13" t="s">
        <v>415</v>
      </c>
      <c r="D66" s="13" t="s">
        <v>405</v>
      </c>
      <c r="E66" s="13" t="s">
        <v>406</v>
      </c>
      <c r="F66" s="13" t="s">
        <v>407</v>
      </c>
      <c r="G66" s="13" t="s">
        <v>408</v>
      </c>
    </row>
    <row r="67" spans="1:7" x14ac:dyDescent="0.35">
      <c r="A67" t="s">
        <v>404</v>
      </c>
      <c r="C67" s="13" t="s">
        <v>415</v>
      </c>
      <c r="D67" s="13" t="s">
        <v>405</v>
      </c>
      <c r="E67" s="13" t="s">
        <v>406</v>
      </c>
      <c r="F67" s="13" t="s">
        <v>407</v>
      </c>
      <c r="G67" s="13" t="s">
        <v>408</v>
      </c>
    </row>
    <row r="68" spans="1:7" x14ac:dyDescent="0.35">
      <c r="A68" t="s">
        <v>251</v>
      </c>
      <c r="C68" s="13" t="s">
        <v>415</v>
      </c>
      <c r="D68" s="13" t="s">
        <v>405</v>
      </c>
      <c r="E68" s="13" t="s">
        <v>406</v>
      </c>
      <c r="F68" s="13" t="s">
        <v>407</v>
      </c>
      <c r="G68" s="13" t="s">
        <v>408</v>
      </c>
    </row>
    <row r="69" spans="1:7" x14ac:dyDescent="0.35">
      <c r="A69" t="s">
        <v>250</v>
      </c>
      <c r="C69" s="13" t="s">
        <v>415</v>
      </c>
      <c r="D69" s="13" t="s">
        <v>405</v>
      </c>
      <c r="E69" s="13" t="s">
        <v>406</v>
      </c>
      <c r="F69" s="13" t="s">
        <v>407</v>
      </c>
      <c r="G69" s="13" t="s">
        <v>408</v>
      </c>
    </row>
    <row r="70" spans="1:7" x14ac:dyDescent="0.35">
      <c r="A70" t="s">
        <v>215</v>
      </c>
      <c r="C70" s="13" t="s">
        <v>415</v>
      </c>
      <c r="D70" s="13" t="s">
        <v>405</v>
      </c>
      <c r="E70" s="13" t="s">
        <v>406</v>
      </c>
      <c r="F70" s="13" t="s">
        <v>407</v>
      </c>
      <c r="G70" s="13" t="s">
        <v>408</v>
      </c>
    </row>
    <row r="71" spans="1:7" x14ac:dyDescent="0.35">
      <c r="A71" t="s">
        <v>77</v>
      </c>
      <c r="C71" s="13" t="s">
        <v>415</v>
      </c>
      <c r="D71" s="13" t="s">
        <v>405</v>
      </c>
      <c r="E71" s="13" t="s">
        <v>406</v>
      </c>
      <c r="F71" s="13" t="s">
        <v>407</v>
      </c>
      <c r="G71" s="13" t="s">
        <v>408</v>
      </c>
    </row>
    <row r="72" spans="1:7" x14ac:dyDescent="0.35">
      <c r="A72" t="s">
        <v>182</v>
      </c>
      <c r="C72" s="13" t="s">
        <v>415</v>
      </c>
      <c r="D72" s="13" t="s">
        <v>405</v>
      </c>
      <c r="E72" s="13" t="s">
        <v>406</v>
      </c>
      <c r="F72" s="13" t="s">
        <v>407</v>
      </c>
      <c r="G72" s="13" t="s">
        <v>408</v>
      </c>
    </row>
    <row r="73" spans="1:7" x14ac:dyDescent="0.35">
      <c r="A73" t="s">
        <v>97</v>
      </c>
      <c r="C73" s="13" t="s">
        <v>415</v>
      </c>
      <c r="D73" s="13" t="s">
        <v>405</v>
      </c>
      <c r="E73" s="13" t="s">
        <v>406</v>
      </c>
      <c r="F73" s="13" t="s">
        <v>407</v>
      </c>
      <c r="G73" s="13" t="s">
        <v>408</v>
      </c>
    </row>
    <row r="74" spans="1:7" x14ac:dyDescent="0.35">
      <c r="A74" t="s">
        <v>120</v>
      </c>
      <c r="C74" s="13" t="s">
        <v>415</v>
      </c>
      <c r="D74" s="13" t="s">
        <v>405</v>
      </c>
      <c r="E74" s="13" t="s">
        <v>406</v>
      </c>
      <c r="F74" s="13" t="s">
        <v>407</v>
      </c>
      <c r="G74" s="13" t="s">
        <v>408</v>
      </c>
    </row>
    <row r="75" spans="1:7" x14ac:dyDescent="0.35">
      <c r="A75" t="s">
        <v>260</v>
      </c>
      <c r="C75" s="13" t="s">
        <v>415</v>
      </c>
      <c r="D75" s="13" t="s">
        <v>405</v>
      </c>
      <c r="E75" s="13" t="s">
        <v>406</v>
      </c>
      <c r="F75" s="13" t="s">
        <v>407</v>
      </c>
      <c r="G75" s="13" t="s">
        <v>408</v>
      </c>
    </row>
    <row r="76" spans="1:7" x14ac:dyDescent="0.35">
      <c r="A76" t="s">
        <v>283</v>
      </c>
      <c r="C76" s="13" t="s">
        <v>423</v>
      </c>
      <c r="D76" s="21" t="s">
        <v>424</v>
      </c>
      <c r="E76" s="13" t="s">
        <v>425</v>
      </c>
      <c r="F76" s="21" t="s">
        <v>422</v>
      </c>
      <c r="G76" s="13" t="s">
        <v>426</v>
      </c>
    </row>
    <row r="77" spans="1:7" x14ac:dyDescent="0.35">
      <c r="A77" t="s">
        <v>421</v>
      </c>
      <c r="C77" s="13" t="s">
        <v>423</v>
      </c>
      <c r="D77" s="21" t="s">
        <v>424</v>
      </c>
      <c r="E77" s="13" t="s">
        <v>425</v>
      </c>
      <c r="F77" s="21" t="s">
        <v>422</v>
      </c>
      <c r="G77" s="13" t="s">
        <v>426</v>
      </c>
    </row>
    <row r="78" spans="1:7" x14ac:dyDescent="0.35">
      <c r="A78" t="s">
        <v>295</v>
      </c>
      <c r="C78" s="13" t="s">
        <v>423</v>
      </c>
      <c r="D78" s="21" t="s">
        <v>424</v>
      </c>
      <c r="E78" s="13" t="s">
        <v>425</v>
      </c>
      <c r="F78" s="21" t="s">
        <v>422</v>
      </c>
      <c r="G78" s="13" t="s">
        <v>426</v>
      </c>
    </row>
  </sheetData>
  <autoFilter ref="A4:F4" xr:uid="{4D6F7382-3FDC-4770-83DB-52369BDEB896}"/>
  <phoneticPr fontId="15"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About this calendar</vt:lpstr>
      <vt:lpstr>Previous published VoC</vt:lpstr>
      <vt:lpstr>Upcoming VoC</vt:lpstr>
      <vt:lpstr>'Upcoming VoC'!_FilterDatabase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2024-04-16T04:56:21Z</dcterms:modified>
  <cp:category/>
  <cp:contentStatus/>
</cp:coreProperties>
</file>